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ад" sheetId="1" r:id="rId3"/>
  </sheets>
  <definedNames/>
  <calcPr/>
</workbook>
</file>

<file path=xl/sharedStrings.xml><?xml version="1.0" encoding="utf-8"?>
<sst xmlns="http://schemas.openxmlformats.org/spreadsheetml/2006/main" count="103" uniqueCount="62">
  <si>
    <t>Смета - Пятый элемент</t>
  </si>
  <si>
    <t>№</t>
  </si>
  <si>
    <t>Наименование работ</t>
  </si>
  <si>
    <t>Ед. изм.</t>
  </si>
  <si>
    <t>Кол-во</t>
  </si>
  <si>
    <t>Цена за 1 ед</t>
  </si>
  <si>
    <t>Сумма</t>
  </si>
  <si>
    <t>Выборка грунта, перемещение грунта</t>
  </si>
  <si>
    <t>м3</t>
  </si>
  <si>
    <t>Укладка газона</t>
  </si>
  <si>
    <t>м2</t>
  </si>
  <si>
    <t>Установка скамейки</t>
  </si>
  <si>
    <t>шт</t>
  </si>
  <si>
    <t>Установка водоема</t>
  </si>
  <si>
    <t>15% стоимости</t>
  </si>
  <si>
    <t>Посадка растений</t>
  </si>
  <si>
    <t>25% стоимости</t>
  </si>
  <si>
    <t>Установка МАФ</t>
  </si>
  <si>
    <t>10% стоимости</t>
  </si>
  <si>
    <t>Устройство пошаговых дорожек из цемента</t>
  </si>
  <si>
    <t>Устройство подпорных стенок из кортена</t>
  </si>
  <si>
    <t>м/п</t>
  </si>
  <si>
    <t>Сборка шпалер</t>
  </si>
  <si>
    <t>Демонтаж</t>
  </si>
  <si>
    <t>Материалы</t>
  </si>
  <si>
    <t>Песок крупнозернистый</t>
  </si>
  <si>
    <t>Щебень</t>
  </si>
  <si>
    <t>Цемент М400</t>
  </si>
  <si>
    <t>меш</t>
  </si>
  <si>
    <t>Песок сухой фракция 0-0.63 мм 25 кг</t>
  </si>
  <si>
    <t>Скульптура</t>
  </si>
  <si>
    <t>Скамейка</t>
  </si>
  <si>
    <t>Геотекстиль</t>
  </si>
  <si>
    <t>рул</t>
  </si>
  <si>
    <t>Проволока на шпалеры</t>
  </si>
  <si>
    <t>Кортеновская сталь 3х2000х6000</t>
  </si>
  <si>
    <t>Водоем из кортена 1100х700х300</t>
  </si>
  <si>
    <t>Земля</t>
  </si>
  <si>
    <t>многоразовые доставки</t>
  </si>
  <si>
    <t>подсобные и расходные материалы</t>
  </si>
  <si>
    <t>Посадочная ведомость</t>
  </si>
  <si>
    <t>Газон рулонный</t>
  </si>
  <si>
    <t>Деревья и кустарники</t>
  </si>
  <si>
    <t>Туя западная Thuja occidentalis "Holmstrup"</t>
  </si>
  <si>
    <t>Туя западная Thuja occidentalis "Hoseri"</t>
  </si>
  <si>
    <t>Клен остролистный Acer platanoides "Globosum"</t>
  </si>
  <si>
    <t>Кизильник блестящий Cotoneaster licidus</t>
  </si>
  <si>
    <t>Спирея березолистная Spiraea betulifolia "Island"</t>
  </si>
  <si>
    <t>Живые изгороди</t>
  </si>
  <si>
    <t>Туя западная Thuja occidentalis "Brabant"</t>
  </si>
  <si>
    <t>Лианы</t>
  </si>
  <si>
    <t>Клематис Clematis "Cecile"</t>
  </si>
  <si>
    <t>Многолетники</t>
  </si>
  <si>
    <t>Вейник остроцветковый Calamagrostis acutiflora "Karl Foerster"</t>
  </si>
  <si>
    <t>Дербенник иволистный Lythrum salicaria &amp;quot;Swirl&amp;quot;</t>
  </si>
  <si>
    <t>Лук афлатунский Allium aflatunense</t>
  </si>
  <si>
    <t>Манжетка мягкая Alchemilla mollis "Robustica"</t>
  </si>
  <si>
    <t>Молиния тростниковая Molinia arundinacea "Transparent"</t>
  </si>
  <si>
    <t>Седум едкий Sedum acre</t>
  </si>
  <si>
    <t>Флокс шиловидный Phlox subulata</t>
  </si>
  <si>
    <t>Щучка дернистая Deschampsia caespitosa "Goldtau"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</si>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</sst>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_р_."/>
    <numFmt numFmtId="165" formatCode="_-* #,##0.00_р_._-;\-* #,##0.00_р_._-;_-* &quot;-&quot;??_р_._-;_-@"/>
    <numFmt numFmtId="166" formatCode="#,##0.00&quot;р.&quot;"/>
  </numFmts>
  <fonts count="11">
    <font>
      <sz val="10.0"/>
      <color rgb="FF000000"/>
      <name val="Arimo"/>
    </font>
    <font>
      <sz val="10.0"/>
      <name val="Book Antiqua"/>
    </font>
    <font>
      <sz val="16.0"/>
      <name val="Arial"/>
    </font>
    <font>
      <b/>
      <sz val="12.0"/>
      <name val="Book Antiqua"/>
    </font>
    <font>
      <sz val="12.0"/>
      <name val="Book Antiqua"/>
    </font>
    <font>
      <sz val="11.0"/>
      <name val="Book Antiqua"/>
    </font>
    <font>
      <sz val="12.0"/>
      <color rgb="FF000000"/>
      <name val="Book Antiqua"/>
    </font>
    <font>
      <sz val="12.0"/>
      <color rgb="FFFF0000"/>
      <name val="Book Antiqua"/>
    </font>
    <font>
      <b/>
      <sz val="14.0"/>
      <name val="Book Antiqua"/>
    </font>
    <font>
      <sz val="12.0"/>
    </font>
    <font>
      <sz val="14.0"/>
      <name val="Book Antiqua"/>
    </font>
  </fonts>
  <fills count="4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bottom/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1" fillId="0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1" fillId="3" fontId="4" numFmtId="0" xfId="0" applyAlignment="1" applyBorder="1" applyFill="1" applyFont="1">
      <alignment horizontal="right" shrinkToFit="0" vertical="center" wrapText="1"/>
    </xf>
    <xf borderId="1" fillId="0" fontId="4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164" xfId="0" applyAlignment="1" applyBorder="1" applyFont="1" applyNumberFormat="1">
      <alignment horizontal="center" readingOrder="0" shrinkToFit="0" vertical="center" wrapText="1"/>
    </xf>
    <xf borderId="1" fillId="2" fontId="4" numFmtId="165" xfId="0" applyAlignment="1" applyBorder="1" applyFont="1" applyNumberFormat="1">
      <alignment horizontal="center" shrinkToFit="0" vertical="center" wrapText="0"/>
    </xf>
    <xf borderId="1" fillId="2" fontId="4" numFmtId="166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1" fillId="2" fontId="4" numFmtId="165" xfId="0" applyAlignment="1" applyBorder="1" applyFont="1" applyNumberFormat="1">
      <alignment horizontal="left" readingOrder="0" shrinkToFit="0" vertical="center" wrapText="0"/>
    </xf>
    <xf borderId="1" fillId="2" fontId="5" numFmtId="165" xfId="0" applyAlignment="1" applyBorder="1" applyFont="1" applyNumberFormat="1">
      <alignment horizontal="left" readingOrder="0" shrinkToFit="0" vertical="center" wrapText="0"/>
    </xf>
    <xf borderId="1" fillId="2" fontId="4" numFmtId="166" xfId="0" applyAlignment="1" applyBorder="1" applyFont="1" applyNumberFormat="1">
      <alignment horizontal="center" readingOrder="0" shrinkToFit="0" vertical="center" wrapText="1"/>
    </xf>
    <xf borderId="1" fillId="0" fontId="6" numFmtId="0" xfId="0" applyAlignment="1" applyBorder="1" applyFont="1">
      <alignment readingOrder="0" shrinkToFit="0" wrapText="1"/>
    </xf>
    <xf borderId="1" fillId="0" fontId="4" numFmtId="164" xfId="0" applyAlignment="1" applyBorder="1" applyFont="1" applyNumberFormat="1">
      <alignment horizontal="center" shrinkToFit="0" vertical="center" wrapText="1"/>
    </xf>
    <xf borderId="1" fillId="3" fontId="4" numFmtId="0" xfId="0" applyAlignment="1" applyBorder="1" applyFont="1">
      <alignment horizontal="right" readingOrder="0" shrinkToFit="0" vertical="center" wrapText="1"/>
    </xf>
    <xf borderId="1" fillId="2" fontId="4" numFmtId="2" xfId="0" applyAlignment="1" applyBorder="1" applyFont="1" applyNumberFormat="1">
      <alignment horizontal="center" readingOrder="0" shrinkToFit="0" vertical="center" wrapText="0"/>
    </xf>
    <xf borderId="1" fillId="2" fontId="4" numFmtId="2" xfId="0" applyAlignment="1" applyBorder="1" applyFont="1" applyNumberFormat="1">
      <alignment horizontal="center" readingOrder="0" shrinkToFit="0" wrapText="0"/>
    </xf>
    <xf borderId="2" fillId="3" fontId="4" numFmtId="0" xfId="0" applyAlignment="1" applyBorder="1" applyFont="1">
      <alignment horizontal="right" shrinkToFit="0" vertical="center" wrapText="1"/>
    </xf>
    <xf borderId="0" fillId="0" fontId="7" numFmtId="0" xfId="0" applyAlignment="1" applyFont="1">
      <alignment shrinkToFit="0" wrapText="1"/>
    </xf>
    <xf borderId="3" fillId="0" fontId="4" numFmtId="0" xfId="0" applyAlignment="1" applyBorder="1" applyFont="1">
      <alignment horizontal="center" shrinkToFit="0" vertical="center" wrapText="1"/>
    </xf>
    <xf borderId="3" fillId="0" fontId="4" numFmtId="164" xfId="0" applyAlignment="1" applyBorder="1" applyFont="1" applyNumberFormat="1">
      <alignment horizontal="center" shrinkToFit="0" vertical="center" wrapText="1"/>
    </xf>
    <xf borderId="4" fillId="2" fontId="8" numFmtId="166" xfId="0" applyAlignment="1" applyBorder="1" applyFont="1" applyNumberFormat="1">
      <alignment shrinkToFit="0" wrapText="0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3" numFmtId="166" xfId="0" applyAlignment="1" applyFont="1" applyNumberFormat="1">
      <alignment horizontal="center" shrinkToFit="0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shrinkToFit="0" wrapText="0"/>
    </xf>
    <xf borderId="1" fillId="2" fontId="4" numFmtId="165" xfId="0" applyAlignment="1" applyBorder="1" applyFont="1" applyNumberFormat="1">
      <alignment horizontal="center" shrinkToFit="0" vertical="center" wrapText="0"/>
    </xf>
    <xf borderId="1" fillId="0" fontId="4" numFmtId="0" xfId="0" applyAlignment="1" applyBorder="1" applyFont="1">
      <alignment readingOrder="0" shrinkToFit="0" wrapText="0"/>
    </xf>
    <xf borderId="1" fillId="2" fontId="4" numFmtId="165" xfId="0" applyAlignment="1" applyBorder="1" applyFont="1" applyNumberFormat="1">
      <alignment horizontal="center" readingOrder="0" shrinkToFit="0" vertical="center" wrapText="0"/>
    </xf>
    <xf borderId="0" fillId="0" fontId="9" numFmtId="0" xfId="0" applyAlignment="1" applyFont="1">
      <alignment readingOrder="0"/>
    </xf>
    <xf borderId="0" fillId="0" fontId="9" numFmtId="49" xfId="0" applyAlignment="1" applyFont="1" applyNumberFormat="1">
      <alignment readingOrder="0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horizontal="center" shrinkToFit="0" vertical="center" wrapText="1"/>
    </xf>
    <xf borderId="0" fillId="0" fontId="4" numFmtId="164" xfId="0" applyAlignment="1" applyFont="1" applyNumberFormat="1">
      <alignment horizontal="center" shrinkToFit="0" vertical="center" wrapText="1"/>
    </xf>
    <xf borderId="5" fillId="2" fontId="4" numFmtId="165" xfId="0" applyAlignment="1" applyBorder="1" applyFont="1" applyNumberFormat="1">
      <alignment horizontal="center" shrinkToFit="0" vertical="center" wrapText="0"/>
    </xf>
    <xf borderId="0" fillId="0" fontId="4" numFmtId="9" xfId="0" applyAlignment="1" applyFont="1" applyNumberFormat="1">
      <alignment horizontal="center" shrinkToFit="0" vertical="center" wrapText="1"/>
    </xf>
    <xf borderId="6" fillId="2" fontId="4" numFmtId="165" xfId="0" applyAlignment="1" applyBorder="1" applyFont="1" applyNumberFormat="1">
      <alignment horizontal="center" shrinkToFit="0" vertical="center" wrapText="0"/>
    </xf>
    <xf borderId="0" fillId="0" fontId="4" numFmtId="0" xfId="0" applyAlignment="1" applyFont="1">
      <alignment readingOrder="0" shrinkToFit="0" wrapText="0"/>
    </xf>
    <xf borderId="0" fillId="0" fontId="4" numFmtId="166" xfId="0" applyAlignment="1" applyFont="1" applyNumberFormat="1">
      <alignment shrinkToFit="0" wrapText="0"/>
    </xf>
    <xf borderId="1" fillId="0" fontId="4" numFmtId="0" xfId="0" applyAlignment="1" applyBorder="1" applyFont="1">
      <alignment horizontal="center" readingOrder="0" shrinkToFit="0" wrapText="0"/>
    </xf>
    <xf borderId="7" fillId="2" fontId="4" numFmtId="166" xfId="0" applyAlignment="1" applyBorder="1" applyFont="1" applyNumberFormat="1">
      <alignment horizontal="center" shrinkToFit="0" vertical="center" wrapText="1"/>
    </xf>
    <xf borderId="8" fillId="0" fontId="8" numFmtId="166" xfId="0" applyAlignment="1" applyBorder="1" applyFont="1" applyNumberFormat="1">
      <alignment shrinkToFit="0" wrapText="0"/>
    </xf>
    <xf borderId="0" fillId="0" fontId="10" numFmtId="0" xfId="0" applyAlignment="1" applyFont="1">
      <alignment readingOrder="0" shrinkToFit="0" wrapText="0"/>
    </xf>
    <xf borderId="0" fillId="0" fontId="8" numFmtId="166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3.71"/>
    <col customWidth="1" min="2" max="2" width="3.86"/>
    <col customWidth="1" min="3" max="3" width="108.43"/>
    <col customWidth="1" min="4" max="4" width="14.71"/>
    <col customWidth="1" min="5" max="5" width="14.14"/>
    <col customWidth="1" min="6" max="6" width="16.29"/>
    <col customWidth="1" min="7" max="7" width="16.43"/>
    <col customWidth="1" min="8" max="17" width="9.14"/>
    <col customWidth="1" min="18" max="26" width="8.0"/>
  </cols>
  <sheetData>
    <row r="1" ht="13.5" customHeight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/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5">
        <v>1.0</v>
      </c>
      <c r="C4" s="6" t="s">
        <v>7</v>
      </c>
      <c r="D4" s="7" t="s">
        <v>8</v>
      </c>
      <c r="E4" s="8">
        <v>3.0</v>
      </c>
      <c r="F4" s="9">
        <v>700.0</v>
      </c>
      <c r="G4" s="10">
        <f t="shared" ref="G4:G6" si="1">E4*F4</f>
        <v>2100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5">
        <v>2.0</v>
      </c>
      <c r="C5" s="6" t="s">
        <v>9</v>
      </c>
      <c r="D5" s="11" t="s">
        <v>10</v>
      </c>
      <c r="E5" s="8">
        <v>3.3</v>
      </c>
      <c r="F5" s="12">
        <v>200.0</v>
      </c>
      <c r="G5" s="10">
        <f t="shared" si="1"/>
        <v>660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5">
        <v>3.0</v>
      </c>
      <c r="C6" s="6" t="s">
        <v>11</v>
      </c>
      <c r="D6" s="11" t="s">
        <v>12</v>
      </c>
      <c r="E6" s="8">
        <v>1.0</v>
      </c>
      <c r="F6" s="12">
        <v>500.0</v>
      </c>
      <c r="G6" s="10">
        <f t="shared" si="1"/>
        <v>500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5">
        <v>4.0</v>
      </c>
      <c r="C7" s="6" t="s">
        <v>13</v>
      </c>
      <c r="D7" s="11" t="s">
        <v>12</v>
      </c>
      <c r="E7" s="8">
        <v>1.0</v>
      </c>
      <c r="F7" s="13" t="s">
        <v>14</v>
      </c>
      <c r="G7" s="14">
        <f>0.15*25000</f>
        <v>3750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"/>
      <c r="B8" s="5">
        <v>5.0</v>
      </c>
      <c r="C8" s="15" t="s">
        <v>15</v>
      </c>
      <c r="D8" s="11"/>
      <c r="E8" s="16"/>
      <c r="F8" s="13" t="s">
        <v>16</v>
      </c>
      <c r="G8" s="10">
        <f>0.25*G57</f>
        <v>35359.5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1"/>
      <c r="B9" s="17">
        <v>8.0</v>
      </c>
      <c r="C9" s="15" t="s">
        <v>17</v>
      </c>
      <c r="D9" s="11"/>
      <c r="E9" s="8"/>
      <c r="F9" s="18" t="s">
        <v>18</v>
      </c>
      <c r="G9" s="10">
        <f>80000*0.1</f>
        <v>8000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"/>
      <c r="B10" s="17">
        <v>9.0</v>
      </c>
      <c r="C10" s="15" t="s">
        <v>19</v>
      </c>
      <c r="D10" s="11" t="s">
        <v>10</v>
      </c>
      <c r="E10" s="8">
        <v>0.6</v>
      </c>
      <c r="F10" s="18">
        <v>1300.0</v>
      </c>
      <c r="G10" s="10">
        <f t="shared" ref="G10:G13" si="2">E10*F10</f>
        <v>780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"/>
      <c r="B11" s="17">
        <v>10.0</v>
      </c>
      <c r="C11" s="15" t="s">
        <v>20</v>
      </c>
      <c r="D11" s="11" t="s">
        <v>21</v>
      </c>
      <c r="E11" s="8">
        <v>8.0</v>
      </c>
      <c r="F11" s="19">
        <v>2000.0</v>
      </c>
      <c r="G11" s="10">
        <f t="shared" si="2"/>
        <v>16000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"/>
      <c r="B12" s="17">
        <v>11.0</v>
      </c>
      <c r="C12" s="15" t="s">
        <v>22</v>
      </c>
      <c r="D12" s="11" t="s">
        <v>12</v>
      </c>
      <c r="E12" s="8">
        <v>1.0</v>
      </c>
      <c r="F12" s="19">
        <v>15000.0</v>
      </c>
      <c r="G12" s="10">
        <f t="shared" si="2"/>
        <v>15000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17">
        <v>12.0</v>
      </c>
      <c r="C13" s="15" t="s">
        <v>23</v>
      </c>
      <c r="D13" s="11" t="s">
        <v>10</v>
      </c>
      <c r="E13" s="8">
        <v>15.0</v>
      </c>
      <c r="F13" s="19">
        <v>100.0</v>
      </c>
      <c r="G13" s="10">
        <f t="shared" si="2"/>
        <v>1500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20"/>
      <c r="C14" s="21"/>
      <c r="D14" s="22"/>
      <c r="E14" s="23"/>
      <c r="F14" s="1"/>
      <c r="G14" s="24">
        <f>SUM(G4:G8)</f>
        <v>42369.5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"/>
      <c r="B15" s="25"/>
      <c r="C15" s="25"/>
      <c r="D15" s="26"/>
      <c r="E15" s="27"/>
      <c r="F15" s="26"/>
      <c r="G15" s="2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3" t="s">
        <v>1</v>
      </c>
      <c r="C16" s="28" t="s">
        <v>24</v>
      </c>
      <c r="D16" s="3" t="s">
        <v>3</v>
      </c>
      <c r="E16" s="3" t="s">
        <v>4</v>
      </c>
      <c r="F16" s="4" t="s">
        <v>5</v>
      </c>
      <c r="G16" s="4" t="s">
        <v>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29">
        <v>1.0</v>
      </c>
      <c r="C17" s="29" t="s">
        <v>25</v>
      </c>
      <c r="D17" s="7" t="s">
        <v>8</v>
      </c>
      <c r="E17" s="8">
        <v>0.25</v>
      </c>
      <c r="F17" s="30">
        <v>700.0</v>
      </c>
      <c r="G17" s="10">
        <f t="shared" ref="G17:G27" si="3">E17*F17</f>
        <v>175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31">
        <v>2.0</v>
      </c>
      <c r="C18" s="31" t="s">
        <v>26</v>
      </c>
      <c r="D18" s="11" t="s">
        <v>8</v>
      </c>
      <c r="E18" s="8">
        <v>0.2</v>
      </c>
      <c r="F18" s="32">
        <v>950.0</v>
      </c>
      <c r="G18" s="10">
        <f t="shared" si="3"/>
        <v>190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31">
        <v>3.0</v>
      </c>
      <c r="C19" s="29" t="s">
        <v>27</v>
      </c>
      <c r="D19" s="7" t="s">
        <v>28</v>
      </c>
      <c r="E19" s="8">
        <v>2.0</v>
      </c>
      <c r="F19" s="30">
        <v>300.0</v>
      </c>
      <c r="G19" s="10">
        <f t="shared" si="3"/>
        <v>600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31">
        <v>4.0</v>
      </c>
      <c r="C20" s="29" t="s">
        <v>29</v>
      </c>
      <c r="D20" s="7" t="s">
        <v>28</v>
      </c>
      <c r="E20" s="8">
        <v>2.0</v>
      </c>
      <c r="F20" s="30">
        <v>95.0</v>
      </c>
      <c r="G20" s="10">
        <f t="shared" si="3"/>
        <v>190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31">
        <v>5.0</v>
      </c>
      <c r="C21" s="31" t="s">
        <v>30</v>
      </c>
      <c r="D21" s="11" t="s">
        <v>12</v>
      </c>
      <c r="E21" s="8">
        <v>1.0</v>
      </c>
      <c r="F21" s="32">
        <v>80000.0</v>
      </c>
      <c r="G21" s="10">
        <f t="shared" si="3"/>
        <v>80000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31"/>
      <c r="C22" s="31" t="s">
        <v>31</v>
      </c>
      <c r="D22" s="11" t="s">
        <v>12</v>
      </c>
      <c r="E22" s="8">
        <v>1.0</v>
      </c>
      <c r="F22" s="32">
        <v>50000.0</v>
      </c>
      <c r="G22" s="10">
        <f t="shared" si="3"/>
        <v>50000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31">
        <v>6.0</v>
      </c>
      <c r="C23" s="29" t="s">
        <v>32</v>
      </c>
      <c r="D23" s="7" t="s">
        <v>33</v>
      </c>
      <c r="E23" s="8">
        <v>1.0</v>
      </c>
      <c r="F23" s="30">
        <v>1200.0</v>
      </c>
      <c r="G23" s="10">
        <f t="shared" si="3"/>
        <v>1200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1">
        <v>7.0</v>
      </c>
      <c r="C24" s="31" t="s">
        <v>34</v>
      </c>
      <c r="D24" s="11" t="s">
        <v>21</v>
      </c>
      <c r="E24" s="8">
        <v>70.0</v>
      </c>
      <c r="F24" s="32">
        <v>4410.0</v>
      </c>
      <c r="G24" s="10">
        <f t="shared" si="3"/>
        <v>308700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31">
        <v>8.0</v>
      </c>
      <c r="C25" s="33" t="s">
        <v>35</v>
      </c>
      <c r="D25" s="11" t="s">
        <v>12</v>
      </c>
      <c r="E25" s="8">
        <v>1.0</v>
      </c>
      <c r="F25" s="32">
        <v>10000.0</v>
      </c>
      <c r="G25" s="10">
        <f t="shared" si="3"/>
        <v>10000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31">
        <v>9.0</v>
      </c>
      <c r="C26" s="34" t="s">
        <v>36</v>
      </c>
      <c r="D26" s="11" t="s">
        <v>12</v>
      </c>
      <c r="E26" s="8">
        <v>1.0</v>
      </c>
      <c r="F26" s="32">
        <v>25000.0</v>
      </c>
      <c r="G26" s="10">
        <f t="shared" si="3"/>
        <v>25000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31">
        <v>10.0</v>
      </c>
      <c r="C27" s="31" t="s">
        <v>37</v>
      </c>
      <c r="D27" s="11" t="s">
        <v>8</v>
      </c>
      <c r="E27" s="8">
        <v>5.5</v>
      </c>
      <c r="F27" s="32">
        <v>480.0</v>
      </c>
      <c r="G27" s="10">
        <f t="shared" si="3"/>
        <v>2640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5"/>
      <c r="C28" s="35"/>
      <c r="D28" s="36"/>
      <c r="E28" s="37"/>
      <c r="F28" s="38"/>
      <c r="G28" s="10">
        <f>SUM(G17:G23)</f>
        <v>132355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5"/>
      <c r="C29" s="35" t="s">
        <v>38</v>
      </c>
      <c r="D29" s="36"/>
      <c r="E29" s="39">
        <v>0.15</v>
      </c>
      <c r="F29" s="40"/>
      <c r="G29" s="10">
        <f>G28*E29</f>
        <v>19853.25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35"/>
      <c r="C30" s="41" t="s">
        <v>39</v>
      </c>
      <c r="D30" s="36"/>
      <c r="E30" s="39">
        <v>0.05</v>
      </c>
      <c r="F30" s="40"/>
      <c r="G30" s="10">
        <f>G28*E30</f>
        <v>6617.75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1"/>
      <c r="B31" s="35"/>
      <c r="C31" s="35"/>
      <c r="D31" s="35"/>
      <c r="E31" s="35"/>
      <c r="F31" s="35"/>
      <c r="G31" s="24">
        <f>SUM(G28:G30)</f>
        <v>158826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5"/>
      <c r="C32" s="35"/>
      <c r="D32" s="35"/>
      <c r="E32" s="35"/>
      <c r="F32" s="35"/>
      <c r="G32" s="4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3" t="s">
        <v>1</v>
      </c>
      <c r="C35" s="28" t="s">
        <v>40</v>
      </c>
      <c r="D35" s="3" t="s">
        <v>3</v>
      </c>
      <c r="E35" s="3" t="s">
        <v>4</v>
      </c>
      <c r="F35" s="4" t="s">
        <v>5</v>
      </c>
      <c r="G35" s="4" t="s">
        <v>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29">
        <v>1.0</v>
      </c>
      <c r="C36" s="31" t="s">
        <v>41</v>
      </c>
      <c r="D36" s="11" t="s">
        <v>10</v>
      </c>
      <c r="E36" s="8">
        <v>4.0</v>
      </c>
      <c r="F36" s="32">
        <f>185*1.2</f>
        <v>222</v>
      </c>
      <c r="G36" s="10">
        <f>E36*F36</f>
        <v>888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31"/>
      <c r="C37" s="43" t="s">
        <v>42</v>
      </c>
      <c r="D37" s="11"/>
      <c r="E37" s="8"/>
      <c r="F37" s="32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1">
        <v>2.0</v>
      </c>
      <c r="C38" s="31" t="s">
        <v>43</v>
      </c>
      <c r="D38" s="11" t="s">
        <v>12</v>
      </c>
      <c r="E38" s="8">
        <v>2.0</v>
      </c>
      <c r="F38" s="32">
        <v>15700.0</v>
      </c>
      <c r="G38" s="10">
        <f t="shared" ref="G38:G42" si="4">E38*F38</f>
        <v>31400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31">
        <v>3.0</v>
      </c>
      <c r="C39" s="31" t="s">
        <v>44</v>
      </c>
      <c r="D39" s="11" t="s">
        <v>12</v>
      </c>
      <c r="E39" s="8">
        <v>1.0</v>
      </c>
      <c r="F39" s="32">
        <v>9000.0</v>
      </c>
      <c r="G39" s="10">
        <f t="shared" si="4"/>
        <v>9000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1">
        <v>4.0</v>
      </c>
      <c r="C40" s="31" t="s">
        <v>45</v>
      </c>
      <c r="D40" s="11" t="s">
        <v>12</v>
      </c>
      <c r="E40" s="8">
        <v>1.0</v>
      </c>
      <c r="F40" s="32">
        <v>29500.0</v>
      </c>
      <c r="G40" s="10">
        <f t="shared" si="4"/>
        <v>29500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31">
        <v>5.0</v>
      </c>
      <c r="C41" s="31" t="s">
        <v>46</v>
      </c>
      <c r="D41" s="11" t="s">
        <v>12</v>
      </c>
      <c r="E41" s="8">
        <v>1.0</v>
      </c>
      <c r="F41" s="32">
        <v>1500.0</v>
      </c>
      <c r="G41" s="10">
        <f t="shared" si="4"/>
        <v>1500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31">
        <v>6.0</v>
      </c>
      <c r="C42" s="31" t="s">
        <v>47</v>
      </c>
      <c r="D42" s="11" t="s">
        <v>12</v>
      </c>
      <c r="E42" s="8">
        <v>1.0</v>
      </c>
      <c r="F42" s="32">
        <v>2200.0</v>
      </c>
      <c r="G42" s="10">
        <f t="shared" si="4"/>
        <v>2200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31"/>
      <c r="C43" s="43" t="s">
        <v>48</v>
      </c>
      <c r="D43" s="7"/>
      <c r="E43" s="8"/>
      <c r="F43" s="32"/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31">
        <v>7.0</v>
      </c>
      <c r="C44" s="31" t="s">
        <v>49</v>
      </c>
      <c r="D44" s="11" t="s">
        <v>12</v>
      </c>
      <c r="E44" s="8">
        <v>6.0</v>
      </c>
      <c r="F44" s="32">
        <v>7200.0</v>
      </c>
      <c r="G44" s="10">
        <f t="shared" ref="G44:G45" si="5">E44*F44</f>
        <v>43200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31">
        <v>8.0</v>
      </c>
      <c r="C45" s="31" t="s">
        <v>46</v>
      </c>
      <c r="D45" s="11" t="s">
        <v>12</v>
      </c>
      <c r="E45" s="8">
        <v>4.0</v>
      </c>
      <c r="F45" s="32">
        <v>1200.0</v>
      </c>
      <c r="G45" s="10">
        <f t="shared" si="5"/>
        <v>4800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31"/>
      <c r="C46" s="43" t="s">
        <v>50</v>
      </c>
      <c r="D46" s="7"/>
      <c r="E46" s="8"/>
      <c r="F46" s="32"/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31">
        <v>9.0</v>
      </c>
      <c r="C47" s="31" t="s">
        <v>51</v>
      </c>
      <c r="D47" s="11" t="s">
        <v>12</v>
      </c>
      <c r="E47" s="8">
        <v>1.0</v>
      </c>
      <c r="F47" s="32">
        <v>1300.0</v>
      </c>
      <c r="G47" s="10">
        <f>E47*F47</f>
        <v>1300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31"/>
      <c r="C48" s="43" t="s">
        <v>52</v>
      </c>
      <c r="D48" s="11"/>
      <c r="E48" s="8"/>
      <c r="F48" s="32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31">
        <v>10.0</v>
      </c>
      <c r="C49" s="31" t="s">
        <v>53</v>
      </c>
      <c r="D49" s="11" t="s">
        <v>12</v>
      </c>
      <c r="E49" s="8">
        <v>6.0</v>
      </c>
      <c r="F49" s="32">
        <v>390.0</v>
      </c>
      <c r="G49" s="10">
        <f t="shared" ref="G49:G56" si="6">E49*F49</f>
        <v>2340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31">
        <v>11.0</v>
      </c>
      <c r="C50" s="31" t="s">
        <v>54</v>
      </c>
      <c r="D50" s="11" t="s">
        <v>12</v>
      </c>
      <c r="E50" s="8">
        <v>8.0</v>
      </c>
      <c r="F50" s="32">
        <v>250.0</v>
      </c>
      <c r="G50" s="10">
        <f t="shared" si="6"/>
        <v>2000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31">
        <v>12.0</v>
      </c>
      <c r="C51" s="31" t="s">
        <v>55</v>
      </c>
      <c r="D51" s="11" t="s">
        <v>12</v>
      </c>
      <c r="E51" s="8">
        <v>70.0</v>
      </c>
      <c r="F51" s="32">
        <v>45.0</v>
      </c>
      <c r="G51" s="10">
        <f t="shared" si="6"/>
        <v>3150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31">
        <v>13.0</v>
      </c>
      <c r="C52" s="31" t="s">
        <v>56</v>
      </c>
      <c r="D52" s="11" t="s">
        <v>12</v>
      </c>
      <c r="E52" s="8">
        <v>6.0</v>
      </c>
      <c r="F52" s="32">
        <v>200.0</v>
      </c>
      <c r="G52" s="10">
        <f t="shared" si="6"/>
        <v>1200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31">
        <v>14.0</v>
      </c>
      <c r="C53" s="31" t="s">
        <v>57</v>
      </c>
      <c r="D53" s="11" t="s">
        <v>12</v>
      </c>
      <c r="E53" s="8">
        <v>2.0</v>
      </c>
      <c r="F53" s="32">
        <v>380.0</v>
      </c>
      <c r="G53" s="10">
        <f t="shared" si="6"/>
        <v>760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31">
        <v>15.0</v>
      </c>
      <c r="C54" s="31" t="s">
        <v>58</v>
      </c>
      <c r="D54" s="11" t="s">
        <v>12</v>
      </c>
      <c r="E54" s="8">
        <v>30.0</v>
      </c>
      <c r="F54" s="32">
        <v>180.0</v>
      </c>
      <c r="G54" s="10">
        <f t="shared" si="6"/>
        <v>5400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31">
        <v>16.0</v>
      </c>
      <c r="C55" s="31" t="s">
        <v>59</v>
      </c>
      <c r="D55" s="11" t="s">
        <v>12</v>
      </c>
      <c r="E55" s="8">
        <v>5.0</v>
      </c>
      <c r="F55" s="32">
        <v>180.0</v>
      </c>
      <c r="G55" s="10">
        <f t="shared" si="6"/>
        <v>900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31">
        <v>17.0</v>
      </c>
      <c r="C56" s="31" t="s">
        <v>60</v>
      </c>
      <c r="D56" s="11" t="s">
        <v>12</v>
      </c>
      <c r="E56" s="8">
        <v>5.0</v>
      </c>
      <c r="F56" s="32">
        <v>380.0</v>
      </c>
      <c r="G56" s="44">
        <f t="shared" si="6"/>
        <v>1900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45">
        <f>SUM(G36:G56)</f>
        <v>141438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46" t="s">
        <v>61</v>
      </c>
      <c r="G59" s="47">
        <f>G57+G31+G14</f>
        <v>342633.5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3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3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3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3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3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3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3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3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3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3.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3.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3.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3.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3.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3.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</sheetData>
  <drawing r:id="rId1"/>
</worksheet>
</file>