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972"/>
  </bookViews>
  <sheets>
    <sheet name="Лист1" sheetId="1" r:id="rId1"/>
    <sheet name="Лист3" sheetId="3" r:id="rId2"/>
  </sheets>
  <calcPr calcId="152511"/>
</workbook>
</file>

<file path=xl/calcChain.xml><?xml version="1.0" encoding="utf-8"?>
<calcChain xmlns="http://schemas.openxmlformats.org/spreadsheetml/2006/main">
  <c r="I36" i="1" l="1"/>
  <c r="E35" i="1"/>
  <c r="E14" i="1"/>
  <c r="I18" i="1" l="1"/>
  <c r="I19" i="1"/>
  <c r="I44" i="1"/>
  <c r="I45" i="1"/>
  <c r="I42" i="1"/>
  <c r="I41" i="1"/>
  <c r="I38" i="1"/>
  <c r="I34" i="1"/>
  <c r="I39" i="1"/>
  <c r="I37" i="1"/>
  <c r="I35" i="1"/>
  <c r="I27" i="1"/>
  <c r="I26" i="1"/>
  <c r="I20" i="1"/>
  <c r="I17" i="1"/>
  <c r="I15" i="1"/>
  <c r="I14" i="1"/>
  <c r="I16" i="1"/>
  <c r="I21" i="1"/>
  <c r="I5" i="1"/>
  <c r="I6" i="1"/>
  <c r="I7" i="1"/>
  <c r="I8" i="1"/>
  <c r="I22" i="1" l="1"/>
  <c r="I28" i="1"/>
  <c r="I29" i="1"/>
  <c r="I4" i="1"/>
  <c r="I9" i="1" s="1"/>
  <c r="I49" i="1" s="1"/>
  <c r="I30" i="1" l="1"/>
  <c r="I46" i="1"/>
  <c r="I50" i="1" s="1"/>
  <c r="I51" i="1" s="1"/>
  <c r="I52" i="1" l="1"/>
</calcChain>
</file>

<file path=xl/sharedStrings.xml><?xml version="1.0" encoding="utf-8"?>
<sst xmlns="http://schemas.openxmlformats.org/spreadsheetml/2006/main" count="136" uniqueCount="111">
  <si>
    <t>Название русское</t>
  </si>
  <si>
    <t>шт</t>
  </si>
  <si>
    <t>Цена</t>
  </si>
  <si>
    <t>С 135</t>
  </si>
  <si>
    <t>С 3</t>
  </si>
  <si>
    <t>Латинское название</t>
  </si>
  <si>
    <t>№ на плане</t>
  </si>
  <si>
    <t>Контейнер</t>
  </si>
  <si>
    <t>Сумма</t>
  </si>
  <si>
    <t>№</t>
  </si>
  <si>
    <t>Назваие</t>
  </si>
  <si>
    <t>Материал</t>
  </si>
  <si>
    <t>Размер</t>
  </si>
  <si>
    <t>Высота кроны</t>
  </si>
  <si>
    <t>Итого стоимость посадочного материала:</t>
  </si>
  <si>
    <t>40-50 см</t>
  </si>
  <si>
    <t xml:space="preserve">1Штамб 120 см. 3 года </t>
  </si>
  <si>
    <t xml:space="preserve">20л </t>
  </si>
  <si>
    <t xml:space="preserve">Хризантема мультифлора Дайбрек Еллоу </t>
  </si>
  <si>
    <t>Юкка Филаментоза (Нитчатая)</t>
  </si>
  <si>
    <t>Yucca filamentosa</t>
  </si>
  <si>
    <t>50-200 см</t>
  </si>
  <si>
    <t>70-90, цветок до 200 см</t>
  </si>
  <si>
    <t>Дельфиниума М. Ф. Скай Блю Вайт</t>
  </si>
  <si>
    <t xml:space="preserve">Magic Fountains Sky Blue White Bee
(Delphinium cultorum) </t>
  </si>
  <si>
    <t>0,5 л</t>
  </si>
  <si>
    <t>Роза плетистая Клайминг Вирго</t>
  </si>
  <si>
    <t>Rosa climbing Climbing Virgo</t>
  </si>
  <si>
    <t>Туя западная Смарагд - штамб</t>
  </si>
  <si>
    <t>Thuja occidentalis Smaragd</t>
  </si>
  <si>
    <t>Daybreak Dark Yellow</t>
  </si>
  <si>
    <t>4л</t>
  </si>
  <si>
    <t xml:space="preserve">Анкер крепящий пластиковый для ландшафтного бордюра </t>
  </si>
  <si>
    <t>Покрытие</t>
  </si>
  <si>
    <t>МАФ Желтые шпалеры</t>
  </si>
  <si>
    <t>Посадочный матеирал</t>
  </si>
  <si>
    <t>Прочие материалы</t>
  </si>
  <si>
    <t xml:space="preserve"> 100lm 94180, пластик, светодиод</t>
  </si>
  <si>
    <t>Светильник уличный Out Plug&amp;Shine Lichtob Cube IP67</t>
  </si>
  <si>
    <t xml:space="preserve">  24 Вт IP54. Пластик/светодиод</t>
  </si>
  <si>
    <t>Светильник ландшафтный уличный Novotech Opal 357512</t>
  </si>
  <si>
    <t>Светильник грунтовый Fumagalli Minitommy 1M1.001.000.AXU1L</t>
  </si>
  <si>
    <t>полимер, оргстекло</t>
  </si>
  <si>
    <t>Опора освещения парковая</t>
  </si>
  <si>
    <t xml:space="preserve"> ОТ1-1,5-0,8 металл</t>
  </si>
  <si>
    <t>Изображение</t>
  </si>
  <si>
    <t xml:space="preserve">Материал: Щепа хвойных деревьев, Американский краситель,
Цвет: Терракотовый
</t>
  </si>
  <si>
    <t>Щепа хвойных деревьев,</t>
  </si>
  <si>
    <t xml:space="preserve">Искусственная трава Панама «Green 6» </t>
  </si>
  <si>
    <t>Газон искусственный</t>
  </si>
  <si>
    <t xml:space="preserve">Бордюр ландшафтный тротуарный </t>
  </si>
  <si>
    <t xml:space="preserve">пластиковый черный L1000 SP Б-100.05.08-ПП </t>
  </si>
  <si>
    <t>в/д/ш 45/100/80 мм, руб/шт.</t>
  </si>
  <si>
    <t>3-5 шт надо на 1 м, руб/шт</t>
  </si>
  <si>
    <t>Размер: 20-30 мм.
Вес: 12-15 кг.
Объем: 1 мешок 50 литров, руб/шт</t>
  </si>
  <si>
    <t>Анкер крепящий</t>
  </si>
  <si>
    <t xml:space="preserve"> 500*200*80 мм  , руб/шт</t>
  </si>
  <si>
    <t xml:space="preserve"> 50.20.8 шарнирный Гранит Черный полный покрас</t>
  </si>
  <si>
    <t>ширина 2 м, руб/м2</t>
  </si>
  <si>
    <t>Освещение</t>
  </si>
  <si>
    <r>
      <rPr>
        <b/>
        <sz val="12"/>
        <rFont val="Times New Roman"/>
        <family val="1"/>
        <charset val="204"/>
      </rPr>
      <t xml:space="preserve">в. 150 </t>
    </r>
    <r>
      <rPr>
        <sz val="12"/>
        <color theme="1"/>
        <rFont val="Times New Roman"/>
        <family val="1"/>
        <charset val="204"/>
      </rPr>
      <t>руб/шт.</t>
    </r>
  </si>
  <si>
    <t>в/д/ш 7.5/25/25, руб/шт.</t>
  </si>
  <si>
    <t>в/д/ш 31/12.2/12.2, глуб 11.8 см, руб/шт.</t>
  </si>
  <si>
    <t>в/д/ш 20/20/20 руб.шт.</t>
  </si>
  <si>
    <t>МАФ Черные параллелепипеды</t>
  </si>
  <si>
    <t>люминесцентная, надо 3 слоя .1 слой составит до 14 м2/л.</t>
  </si>
  <si>
    <t>100 мл в банке. руб/шт</t>
  </si>
  <si>
    <t>Пленка самоклеющаяся для белых квадратов</t>
  </si>
  <si>
    <t>Светящаяся непрозрачная , зеленый/светло желтый. ПВХ</t>
  </si>
  <si>
    <t>ш. 0,62 м, руб./пог.м</t>
  </si>
  <si>
    <t xml:space="preserve">50х100х6000 руб/шт
</t>
  </si>
  <si>
    <t>в/д/ш 50/26/26 см</t>
  </si>
  <si>
    <r>
      <rPr>
        <b/>
        <sz val="12"/>
        <color theme="1"/>
        <rFont val="Times New Roman"/>
        <family val="1"/>
        <charset val="204"/>
      </rPr>
      <t xml:space="preserve">3000 x 40 x 40 </t>
    </r>
    <r>
      <rPr>
        <sz val="12"/>
        <color theme="1"/>
        <rFont val="Times New Roman"/>
        <family val="1"/>
        <charset val="204"/>
      </rPr>
      <t>мм, руб/шт</t>
    </r>
  </si>
  <si>
    <t xml:space="preserve">Брусок строганный </t>
  </si>
  <si>
    <t>Сосна, лиственница</t>
  </si>
  <si>
    <t>Краска для белых квадратов  VESTA ПРОФЕССИОНАЛ</t>
  </si>
  <si>
    <t>Доска обрезная для каркаса</t>
  </si>
  <si>
    <t>МАФ Зонты и кашпо для цветов</t>
  </si>
  <si>
    <t>диаметр 300 см, руб/шт</t>
  </si>
  <si>
    <t>Ассортиментно - сметная ведомость
сад "Дороги прогресса"</t>
  </si>
  <si>
    <t>Итого стоимость прочего материала:</t>
  </si>
  <si>
    <t>ИТОГО по проекту</t>
  </si>
  <si>
    <t>Итого покрытие :</t>
  </si>
  <si>
    <t>Итого освещение:</t>
  </si>
  <si>
    <t>Кашпо ROTANG квадрат</t>
  </si>
  <si>
    <t xml:space="preserve"> пластик со вставкой коричневый</t>
  </si>
  <si>
    <t>Зонт уличный "Грибок"</t>
  </si>
  <si>
    <t xml:space="preserve"> 30-40 см.  2 года </t>
  </si>
  <si>
    <t>3л, ЗКС</t>
  </si>
  <si>
    <t>Грунт для хвойных</t>
  </si>
  <si>
    <t xml:space="preserve">5 л, руб /шт </t>
  </si>
  <si>
    <t>Грунт для роз</t>
  </si>
  <si>
    <t>Грунт для астр, и дельфиниумов. Юкки</t>
  </si>
  <si>
    <t>многокомпонентная смесь с мягкой структурой, обладающая оптимальным — от 5,5 до 6,5 pH — уровнем кислотности Содержит речной песок, гумат калия, низинный торф, агроперлит, микроэлементы.</t>
  </si>
  <si>
    <t>10 л = два мешка 2 по 5 л. Цена руб/шт ( 2 мешка)</t>
  </si>
  <si>
    <t>песок, калия сульфат, биогумус, сернокислый магний, Верховой торф, комплексное минеральное удобрение, Доломитовая (известняковая мука)</t>
  </si>
  <si>
    <t>песок, калия сульфат, агроперлит, биогумус, Верховой торф, Доломитовая (известняковая мука), магний сернокислый</t>
  </si>
  <si>
    <t>банка 1л, руб/шт</t>
  </si>
  <si>
    <t xml:space="preserve">Эмаль ПФ-115 Простокраска полуматовая </t>
  </si>
  <si>
    <t>цвет жёлтый</t>
  </si>
  <si>
    <t xml:space="preserve"> 0.8 кг в банке. руб/шт</t>
  </si>
  <si>
    <t>цвет черный</t>
  </si>
  <si>
    <t xml:space="preserve">28x146x3000 мм, , 0.44 м², руб/шт </t>
  </si>
  <si>
    <t xml:space="preserve"> хвоя</t>
  </si>
  <si>
    <t>Доска для пола  сорт Оптима1 (обшивка)</t>
  </si>
  <si>
    <t>Итого стоимость работ , включая расходные материалы (45% от стоимости материала):</t>
  </si>
  <si>
    <t>опора - черный алюминий, черный искуственный ротанг</t>
  </si>
  <si>
    <t>Д*Ш*В,мм:
 180*140*1150мм</t>
  </si>
  <si>
    <t>Материал, покрытие:
 Сталь 2 мм, износостойкая порошковая покраска
Вход: 110-240 вольт, 50-60Гц
Выходы: USB: 5В/2.4А*2, розетка: 220В, 16А
Порты: 2  х USB выхода c поддержкой быстрой зарядки, 1 х розетка 220В
Цвет:
 Черный (RAL 9011)
Системы защиты:
 От перегрузок по току и напряжению, от скачков напряжения, короткого замыкания, от утечки тока (корпус заземлен).</t>
  </si>
  <si>
    <t>Станция зарядная, уличная</t>
  </si>
  <si>
    <t>Бордюр дорожный БРШ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</si>
</sst>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i/>
      <sz val="16"/>
      <color theme="0"/>
      <name val="Times New Roman"/>
      <family val="1"/>
      <charset val="204"/>
    </font>
    <font>
      <i/>
      <sz val="12"/>
      <color theme="0"/>
      <name val="Times New Roman"/>
      <family val="1"/>
      <charset val="204"/>
    </font>
    <font>
      <b/>
      <sz val="16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b/>
      <i/>
      <sz val="18"/>
      <color theme="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74">
    <xf numFmtId="0" fontId="0" fillId="0" borderId="0" xfId="0"/>
    <xf numFmtId="0" fontId="2" fillId="0" borderId="0" xfId="0" applyFont="1"/>
    <xf numFmtId="0" fontId="2" fillId="0" borderId="0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1"/>
    <xf numFmtId="0" fontId="2" fillId="2" borderId="0" xfId="0" applyFont="1" applyFill="1" applyBorder="1" applyAlignment="1">
      <alignment vertical="center" wrapText="1"/>
    </xf>
    <xf numFmtId="0" fontId="3" fillId="0" borderId="0" xfId="0" applyFont="1"/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/>
    <xf numFmtId="0" fontId="7" fillId="0" borderId="0" xfId="0" applyFont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center" vertical="center"/>
    </xf>
    <xf numFmtId="0" fontId="11" fillId="4" borderId="5" xfId="0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vertical="center" wrapText="1"/>
    </xf>
    <xf numFmtId="0" fontId="11" fillId="4" borderId="4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Fill="1"/>
    <xf numFmtId="0" fontId="13" fillId="4" borderId="4" xfId="0" applyFont="1" applyFill="1" applyBorder="1" applyAlignment="1">
      <alignment horizontal="right" vertical="center"/>
    </xf>
    <xf numFmtId="0" fontId="14" fillId="4" borderId="0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right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4" fontId="15" fillId="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 vertical="center" wrapText="1"/>
    </xf>
    <xf numFmtId="4" fontId="1" fillId="2" borderId="6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vertical="center" wrapText="1"/>
    </xf>
    <xf numFmtId="4" fontId="14" fillId="4" borderId="0" xfId="0" applyNumberFormat="1" applyFont="1" applyFill="1" applyBorder="1" applyAlignment="1">
      <alignment horizontal="center" vertical="center" wrapText="1"/>
    </xf>
    <xf numFmtId="4" fontId="10" fillId="3" borderId="0" xfId="0" applyNumberFormat="1" applyFont="1" applyFill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8" fillId="0" borderId="1" xfId="0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0" xfId="0" applyFont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320039</xdr:colOff>
      <xdr:row>26</xdr:row>
      <xdr:rowOff>297180</xdr:rowOff>
    </xdr:from>
    <xdr:to>
      <xdr:col>9</xdr:col>
      <xdr:colOff>578532</xdr:colOff>
      <xdr:row>26</xdr:row>
      <xdr:rowOff>883920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0850879" y="13662660"/>
          <a:ext cx="258493" cy="586740"/>
        </a:xfrm>
        <a:prstGeom prst="rect">
          <a:avLst/>
        </a:prstGeom>
      </xdr:spPr>
    </xdr:pic>
    <xdr:clientData/>
  </xdr:twoCellAnchor>
  <xdr:twoCellAnchor editAs="oneCell">
    <xdr:from>
      <xdr:col>9</xdr:col>
      <xdr:colOff>281941</xdr:colOff>
      <xdr:row>3</xdr:row>
      <xdr:rowOff>60960</xdr:rowOff>
    </xdr:from>
    <xdr:to>
      <xdr:col>9</xdr:col>
      <xdr:colOff>739140</xdr:colOff>
      <xdr:row>3</xdr:row>
      <xdr:rowOff>541655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3221" y="1363980"/>
          <a:ext cx="457199" cy="480695"/>
        </a:xfrm>
        <a:prstGeom prst="rect">
          <a:avLst/>
        </a:prstGeom>
      </xdr:spPr>
    </xdr:pic>
    <xdr:clientData/>
  </xdr:twoCellAnchor>
  <xdr:twoCellAnchor editAs="oneCell">
    <xdr:from>
      <xdr:col>9</xdr:col>
      <xdr:colOff>327660</xdr:colOff>
      <xdr:row>4</xdr:row>
      <xdr:rowOff>91440</xdr:rowOff>
    </xdr:from>
    <xdr:to>
      <xdr:col>9</xdr:col>
      <xdr:colOff>716280</xdr:colOff>
      <xdr:row>4</xdr:row>
      <xdr:rowOff>441960</xdr:rowOff>
    </xdr:to>
    <xdr:pic>
      <xdr:nvPicPr>
        <xdr:cNvPr id="3" name="Рисунок 2" descr="https://xn----7sbbobg3c8a6fva.xn--p1ai/images/cms/data/Zvetochki/hrizantema/5054_hrizantema_dajbrek_ellou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8940" y="1973580"/>
          <a:ext cx="388620" cy="350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297180</xdr:colOff>
      <xdr:row>5</xdr:row>
      <xdr:rowOff>30480</xdr:rowOff>
    </xdr:from>
    <xdr:to>
      <xdr:col>9</xdr:col>
      <xdr:colOff>762000</xdr:colOff>
      <xdr:row>5</xdr:row>
      <xdr:rowOff>472440</xdr:rowOff>
    </xdr:to>
    <xdr:pic>
      <xdr:nvPicPr>
        <xdr:cNvPr id="4" name="Рисунок 3" descr="https://big-win.hr/wp-content/uploads/2020/07/YUCCA_FILAMENTOSA_004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8460" y="2476500"/>
          <a:ext cx="464820" cy="441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320040</xdr:colOff>
      <xdr:row>6</xdr:row>
      <xdr:rowOff>114300</xdr:rowOff>
    </xdr:from>
    <xdr:to>
      <xdr:col>9</xdr:col>
      <xdr:colOff>723900</xdr:colOff>
      <xdr:row>6</xdr:row>
      <xdr:rowOff>582526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61320" y="3108960"/>
          <a:ext cx="403860" cy="468226"/>
        </a:xfrm>
        <a:prstGeom prst="rect">
          <a:avLst/>
        </a:prstGeom>
      </xdr:spPr>
    </xdr:pic>
    <xdr:clientData/>
  </xdr:twoCellAnchor>
  <xdr:twoCellAnchor editAs="oneCell">
    <xdr:from>
      <xdr:col>9</xdr:col>
      <xdr:colOff>259080</xdr:colOff>
      <xdr:row>7</xdr:row>
      <xdr:rowOff>103488</xdr:rowOff>
    </xdr:from>
    <xdr:to>
      <xdr:col>9</xdr:col>
      <xdr:colOff>755779</xdr:colOff>
      <xdr:row>7</xdr:row>
      <xdr:rowOff>473967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00360" y="3783948"/>
          <a:ext cx="496699" cy="370479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28</xdr:row>
      <xdr:rowOff>87518</xdr:rowOff>
    </xdr:from>
    <xdr:to>
      <xdr:col>9</xdr:col>
      <xdr:colOff>830580</xdr:colOff>
      <xdr:row>28</xdr:row>
      <xdr:rowOff>1053270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53700" y="15845678"/>
          <a:ext cx="807720" cy="965752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27</xdr:row>
      <xdr:rowOff>342900</xdr:rowOff>
    </xdr:from>
    <xdr:to>
      <xdr:col>9</xdr:col>
      <xdr:colOff>787947</xdr:colOff>
      <xdr:row>27</xdr:row>
      <xdr:rowOff>906780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V="1">
          <a:off x="10698480" y="14904720"/>
          <a:ext cx="620307" cy="563880"/>
        </a:xfrm>
        <a:prstGeom prst="rect">
          <a:avLst/>
        </a:prstGeom>
      </xdr:spPr>
    </xdr:pic>
    <xdr:clientData/>
  </xdr:twoCellAnchor>
  <xdr:twoCellAnchor editAs="oneCell">
    <xdr:from>
      <xdr:col>9</xdr:col>
      <xdr:colOff>336611</xdr:colOff>
      <xdr:row>25</xdr:row>
      <xdr:rowOff>129540</xdr:rowOff>
    </xdr:from>
    <xdr:to>
      <xdr:col>9</xdr:col>
      <xdr:colOff>510541</xdr:colOff>
      <xdr:row>25</xdr:row>
      <xdr:rowOff>1237719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0867451" y="12839700"/>
          <a:ext cx="173930" cy="1108179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40</xdr:row>
      <xdr:rowOff>161443</xdr:rowOff>
    </xdr:from>
    <xdr:to>
      <xdr:col>9</xdr:col>
      <xdr:colOff>762000</xdr:colOff>
      <xdr:row>40</xdr:row>
      <xdr:rowOff>580656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835640" y="23928223"/>
          <a:ext cx="457200" cy="419213"/>
        </a:xfrm>
        <a:prstGeom prst="rect">
          <a:avLst/>
        </a:prstGeom>
      </xdr:spPr>
    </xdr:pic>
    <xdr:clientData/>
  </xdr:twoCellAnchor>
  <xdr:twoCellAnchor editAs="oneCell">
    <xdr:from>
      <xdr:col>9</xdr:col>
      <xdr:colOff>388586</xdr:colOff>
      <xdr:row>36</xdr:row>
      <xdr:rowOff>182879</xdr:rowOff>
    </xdr:from>
    <xdr:to>
      <xdr:col>9</xdr:col>
      <xdr:colOff>650091</xdr:colOff>
      <xdr:row>36</xdr:row>
      <xdr:rowOff>587848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919426" y="20116799"/>
          <a:ext cx="261505" cy="404969"/>
        </a:xfrm>
        <a:prstGeom prst="rect">
          <a:avLst/>
        </a:prstGeom>
      </xdr:spPr>
    </xdr:pic>
    <xdr:clientData/>
  </xdr:twoCellAnchor>
  <xdr:twoCellAnchor editAs="oneCell">
    <xdr:from>
      <xdr:col>9</xdr:col>
      <xdr:colOff>226291</xdr:colOff>
      <xdr:row>37</xdr:row>
      <xdr:rowOff>78202</xdr:rowOff>
    </xdr:from>
    <xdr:to>
      <xdr:col>9</xdr:col>
      <xdr:colOff>779439</xdr:colOff>
      <xdr:row>37</xdr:row>
      <xdr:rowOff>481477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57131" y="22526722"/>
          <a:ext cx="553148" cy="403275"/>
        </a:xfrm>
        <a:prstGeom prst="rect">
          <a:avLst/>
        </a:prstGeom>
      </xdr:spPr>
    </xdr:pic>
    <xdr:clientData/>
  </xdr:twoCellAnchor>
  <xdr:twoCellAnchor editAs="oneCell">
    <xdr:from>
      <xdr:col>9</xdr:col>
      <xdr:colOff>243840</xdr:colOff>
      <xdr:row>37</xdr:row>
      <xdr:rowOff>518160</xdr:rowOff>
    </xdr:from>
    <xdr:to>
      <xdr:col>9</xdr:col>
      <xdr:colOff>823591</xdr:colOff>
      <xdr:row>37</xdr:row>
      <xdr:rowOff>841879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74680" y="22966680"/>
          <a:ext cx="579751" cy="323719"/>
        </a:xfrm>
        <a:prstGeom prst="rect">
          <a:avLst/>
        </a:prstGeom>
      </xdr:spPr>
    </xdr:pic>
    <xdr:clientData/>
  </xdr:twoCellAnchor>
  <xdr:twoCellAnchor editAs="oneCell">
    <xdr:from>
      <xdr:col>9</xdr:col>
      <xdr:colOff>251461</xdr:colOff>
      <xdr:row>34</xdr:row>
      <xdr:rowOff>281940</xdr:rowOff>
    </xdr:from>
    <xdr:to>
      <xdr:col>9</xdr:col>
      <xdr:colOff>702725</xdr:colOff>
      <xdr:row>34</xdr:row>
      <xdr:rowOff>620661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782301" y="18539460"/>
          <a:ext cx="451264" cy="338721"/>
        </a:xfrm>
        <a:prstGeom prst="rect">
          <a:avLst/>
        </a:prstGeom>
      </xdr:spPr>
    </xdr:pic>
    <xdr:clientData/>
  </xdr:twoCellAnchor>
  <xdr:twoCellAnchor editAs="oneCell">
    <xdr:from>
      <xdr:col>9</xdr:col>
      <xdr:colOff>107895</xdr:colOff>
      <xdr:row>14</xdr:row>
      <xdr:rowOff>128930</xdr:rowOff>
    </xdr:from>
    <xdr:to>
      <xdr:col>9</xdr:col>
      <xdr:colOff>863831</xdr:colOff>
      <xdr:row>14</xdr:row>
      <xdr:rowOff>637664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62013" y="7390342"/>
          <a:ext cx="755936" cy="508734"/>
        </a:xfrm>
        <a:prstGeom prst="rect">
          <a:avLst/>
        </a:prstGeom>
      </xdr:spPr>
    </xdr:pic>
    <xdr:clientData/>
  </xdr:twoCellAnchor>
  <xdr:twoCellAnchor editAs="oneCell">
    <xdr:from>
      <xdr:col>9</xdr:col>
      <xdr:colOff>241069</xdr:colOff>
      <xdr:row>13</xdr:row>
      <xdr:rowOff>43027</xdr:rowOff>
    </xdr:from>
    <xdr:to>
      <xdr:col>9</xdr:col>
      <xdr:colOff>629689</xdr:colOff>
      <xdr:row>13</xdr:row>
      <xdr:rowOff>664126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71909" y="8653627"/>
          <a:ext cx="388620" cy="621099"/>
        </a:xfrm>
        <a:prstGeom prst="rect">
          <a:avLst/>
        </a:prstGeom>
      </xdr:spPr>
    </xdr:pic>
    <xdr:clientData/>
  </xdr:twoCellAnchor>
  <xdr:twoCellAnchor editAs="oneCell">
    <xdr:from>
      <xdr:col>9</xdr:col>
      <xdr:colOff>312421</xdr:colOff>
      <xdr:row>20</xdr:row>
      <xdr:rowOff>208565</xdr:rowOff>
    </xdr:from>
    <xdr:to>
      <xdr:col>9</xdr:col>
      <xdr:colOff>746760</xdr:colOff>
      <xdr:row>20</xdr:row>
      <xdr:rowOff>693087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966539" y="13171530"/>
          <a:ext cx="434339" cy="484522"/>
        </a:xfrm>
        <a:prstGeom prst="rect">
          <a:avLst/>
        </a:prstGeom>
      </xdr:spPr>
    </xdr:pic>
    <xdr:clientData/>
  </xdr:twoCellAnchor>
  <xdr:twoCellAnchor editAs="oneCell">
    <xdr:from>
      <xdr:col>9</xdr:col>
      <xdr:colOff>205740</xdr:colOff>
      <xdr:row>44</xdr:row>
      <xdr:rowOff>99060</xdr:rowOff>
    </xdr:from>
    <xdr:to>
      <xdr:col>9</xdr:col>
      <xdr:colOff>624840</xdr:colOff>
      <xdr:row>44</xdr:row>
      <xdr:rowOff>518160</xdr:rowOff>
    </xdr:to>
    <xdr:pic>
      <xdr:nvPicPr>
        <xdr:cNvPr id="37" name="Рисунок 36" descr="Кашпо ROTANG квадрат 26х26х50Н пластик со вставкой коричневый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6580" y="25641300"/>
          <a:ext cx="4191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219594</xdr:colOff>
      <xdr:row>16</xdr:row>
      <xdr:rowOff>72043</xdr:rowOff>
    </xdr:from>
    <xdr:to>
      <xdr:col>9</xdr:col>
      <xdr:colOff>778104</xdr:colOff>
      <xdr:row>16</xdr:row>
      <xdr:rowOff>582583</xdr:rowOff>
    </xdr:to>
    <xdr:pic>
      <xdr:nvPicPr>
        <xdr:cNvPr id="39" name="Рисунок 38" descr="https://www.premiumgrass.ru/assets/img/panama-green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3712" y="8893314"/>
          <a:ext cx="55851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153094</xdr:colOff>
      <xdr:row>15</xdr:row>
      <xdr:rowOff>60959</xdr:rowOff>
    </xdr:from>
    <xdr:to>
      <xdr:col>9</xdr:col>
      <xdr:colOff>873415</xdr:colOff>
      <xdr:row>15</xdr:row>
      <xdr:rowOff>700636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683934" y="7581899"/>
          <a:ext cx="720321" cy="639677"/>
        </a:xfrm>
        <a:prstGeom prst="rect">
          <a:avLst/>
        </a:prstGeom>
      </xdr:spPr>
    </xdr:pic>
    <xdr:clientData/>
  </xdr:twoCellAnchor>
  <xdr:twoCellAnchor editAs="oneCell">
    <xdr:from>
      <xdr:col>9</xdr:col>
      <xdr:colOff>252468</xdr:colOff>
      <xdr:row>43</xdr:row>
      <xdr:rowOff>50283</xdr:rowOff>
    </xdr:from>
    <xdr:to>
      <xdr:col>9</xdr:col>
      <xdr:colOff>762990</xdr:colOff>
      <xdr:row>43</xdr:row>
      <xdr:rowOff>585687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flipH="1">
          <a:off x="10778954" y="28745026"/>
          <a:ext cx="510522" cy="535404"/>
        </a:xfrm>
        <a:prstGeom prst="rect">
          <a:avLst/>
        </a:prstGeom>
      </xdr:spPr>
    </xdr:pic>
    <xdr:clientData/>
  </xdr:twoCellAnchor>
  <xdr:twoCellAnchor editAs="oneCell">
    <xdr:from>
      <xdr:col>9</xdr:col>
      <xdr:colOff>293913</xdr:colOff>
      <xdr:row>17</xdr:row>
      <xdr:rowOff>38456</xdr:rowOff>
    </xdr:from>
    <xdr:to>
      <xdr:col>9</xdr:col>
      <xdr:colOff>740228</xdr:colOff>
      <xdr:row>17</xdr:row>
      <xdr:rowOff>633078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820399" y="9585227"/>
          <a:ext cx="446315" cy="594622"/>
        </a:xfrm>
        <a:prstGeom prst="rect">
          <a:avLst/>
        </a:prstGeom>
      </xdr:spPr>
    </xdr:pic>
    <xdr:clientData/>
  </xdr:twoCellAnchor>
  <xdr:twoCellAnchor editAs="oneCell">
    <xdr:from>
      <xdr:col>9</xdr:col>
      <xdr:colOff>293915</xdr:colOff>
      <xdr:row>18</xdr:row>
      <xdr:rowOff>43541</xdr:rowOff>
    </xdr:from>
    <xdr:to>
      <xdr:col>9</xdr:col>
      <xdr:colOff>736410</xdr:colOff>
      <xdr:row>18</xdr:row>
      <xdr:rowOff>633074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820401" y="10297884"/>
          <a:ext cx="442495" cy="589533"/>
        </a:xfrm>
        <a:prstGeom prst="rect">
          <a:avLst/>
        </a:prstGeom>
      </xdr:spPr>
    </xdr:pic>
    <xdr:clientData/>
  </xdr:twoCellAnchor>
  <xdr:twoCellAnchor editAs="oneCell">
    <xdr:from>
      <xdr:col>9</xdr:col>
      <xdr:colOff>261260</xdr:colOff>
      <xdr:row>19</xdr:row>
      <xdr:rowOff>250372</xdr:rowOff>
    </xdr:from>
    <xdr:to>
      <xdr:col>9</xdr:col>
      <xdr:colOff>916600</xdr:colOff>
      <xdr:row>19</xdr:row>
      <xdr:rowOff>1263831</xdr:rowOff>
    </xdr:to>
    <xdr:pic>
      <xdr:nvPicPr>
        <xdr:cNvPr id="28" name="Рисунок 27" descr="Грунт Универсальный 5 л х 2 шт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7746" y="11212286"/>
          <a:ext cx="655340" cy="101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304799</xdr:colOff>
      <xdr:row>38</xdr:row>
      <xdr:rowOff>97972</xdr:rowOff>
    </xdr:from>
    <xdr:to>
      <xdr:col>9</xdr:col>
      <xdr:colOff>685799</xdr:colOff>
      <xdr:row>38</xdr:row>
      <xdr:rowOff>478972</xdr:rowOff>
    </xdr:to>
    <xdr:pic>
      <xdr:nvPicPr>
        <xdr:cNvPr id="35" name="Рисунок 34" descr="Черный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1285" y="24057429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304800</xdr:colOff>
      <xdr:row>41</xdr:row>
      <xdr:rowOff>119744</xdr:rowOff>
    </xdr:from>
    <xdr:to>
      <xdr:col>9</xdr:col>
      <xdr:colOff>685800</xdr:colOff>
      <xdr:row>41</xdr:row>
      <xdr:rowOff>500744</xdr:rowOff>
    </xdr:to>
    <xdr:pic>
      <xdr:nvPicPr>
        <xdr:cNvPr id="36" name="Рисунок 35" descr="Желтый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1286" y="27704144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174172</xdr:colOff>
      <xdr:row>33</xdr:row>
      <xdr:rowOff>228599</xdr:rowOff>
    </xdr:from>
    <xdr:to>
      <xdr:col>9</xdr:col>
      <xdr:colOff>923277</xdr:colOff>
      <xdr:row>33</xdr:row>
      <xdr:rowOff>794446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00658" y="24862970"/>
          <a:ext cx="749105" cy="565847"/>
        </a:xfrm>
        <a:prstGeom prst="rect">
          <a:avLst/>
        </a:prstGeom>
      </xdr:spPr>
    </xdr:pic>
    <xdr:clientData/>
  </xdr:twoCellAnchor>
  <xdr:twoCellAnchor editAs="oneCell">
    <xdr:from>
      <xdr:col>9</xdr:col>
      <xdr:colOff>64674</xdr:colOff>
      <xdr:row>35</xdr:row>
      <xdr:rowOff>1111623</xdr:rowOff>
    </xdr:from>
    <xdr:to>
      <xdr:col>9</xdr:col>
      <xdr:colOff>986479</xdr:colOff>
      <xdr:row>35</xdr:row>
      <xdr:rowOff>2268070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718792" y="25065317"/>
          <a:ext cx="921805" cy="1156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tabSelected="1" zoomScale="55" zoomScaleNormal="55" workbookViewId="0">
      <selection activeCell="B44" sqref="B44:B45"/>
    </sheetView>
  </sheetViews>
  <sheetFormatPr defaultColWidth="9.109375" defaultRowHeight="34.5" customHeight="1" x14ac:dyDescent="0.3"/>
  <cols>
    <col min="1" max="1" width="16.21875" style="1" customWidth="1"/>
    <col min="2" max="2" width="9.109375" style="5"/>
    <col min="3" max="3" width="38" style="18" customWidth="1"/>
    <col min="4" max="4" width="34.44140625" style="18" customWidth="1"/>
    <col min="5" max="5" width="9.109375" style="5"/>
    <col min="6" max="6" width="18.33203125" style="18" customWidth="1"/>
    <col min="7" max="7" width="14" style="18" customWidth="1"/>
    <col min="8" max="8" width="14.21875" style="62" customWidth="1"/>
    <col min="9" max="9" width="25.21875" style="62" customWidth="1"/>
    <col min="10" max="10" width="15.109375" style="18" customWidth="1"/>
    <col min="11" max="16384" width="9.109375" style="1"/>
  </cols>
  <sheetData>
    <row r="1" spans="2:11" ht="44.4" customHeight="1" x14ac:dyDescent="0.3">
      <c r="B1" s="16" t="s">
        <v>79</v>
      </c>
      <c r="C1" s="16"/>
      <c r="D1" s="16"/>
      <c r="E1" s="16"/>
      <c r="F1" s="16"/>
      <c r="G1" s="16"/>
      <c r="H1" s="16"/>
      <c r="I1" s="16"/>
    </row>
    <row r="2" spans="2:11" ht="34.5" customHeight="1" x14ac:dyDescent="0.3">
      <c r="B2" s="27" t="s">
        <v>35</v>
      </c>
      <c r="C2" s="27"/>
      <c r="D2" s="27"/>
      <c r="E2" s="28"/>
      <c r="F2" s="65"/>
      <c r="G2" s="65"/>
      <c r="H2" s="58"/>
      <c r="I2" s="58"/>
      <c r="J2" s="65"/>
    </row>
    <row r="3" spans="2:11" ht="34.5" customHeight="1" x14ac:dyDescent="0.3">
      <c r="B3" s="25" t="s">
        <v>6</v>
      </c>
      <c r="C3" s="25" t="s">
        <v>0</v>
      </c>
      <c r="D3" s="25" t="s">
        <v>5</v>
      </c>
      <c r="E3" s="25" t="s">
        <v>1</v>
      </c>
      <c r="F3" s="25" t="s">
        <v>13</v>
      </c>
      <c r="G3" s="25" t="s">
        <v>7</v>
      </c>
      <c r="H3" s="48" t="s">
        <v>2</v>
      </c>
      <c r="I3" s="48" t="s">
        <v>8</v>
      </c>
      <c r="J3" s="25" t="s">
        <v>45</v>
      </c>
    </row>
    <row r="4" spans="2:11" ht="45.6" customHeight="1" x14ac:dyDescent="0.3">
      <c r="B4" s="14">
        <v>1</v>
      </c>
      <c r="C4" s="15" t="s">
        <v>28</v>
      </c>
      <c r="D4" s="15" t="s">
        <v>29</v>
      </c>
      <c r="E4" s="14">
        <v>1</v>
      </c>
      <c r="F4" s="15" t="s">
        <v>16</v>
      </c>
      <c r="G4" s="15" t="s">
        <v>17</v>
      </c>
      <c r="H4" s="51">
        <v>5800</v>
      </c>
      <c r="I4" s="51">
        <f>SUM(E4*H4)</f>
        <v>5800</v>
      </c>
      <c r="J4" s="66"/>
    </row>
    <row r="5" spans="2:11" ht="44.4" customHeight="1" x14ac:dyDescent="0.3">
      <c r="B5" s="14">
        <v>4</v>
      </c>
      <c r="C5" s="15" t="s">
        <v>18</v>
      </c>
      <c r="D5" s="15" t="s">
        <v>30</v>
      </c>
      <c r="E5" s="14">
        <v>5</v>
      </c>
      <c r="F5" s="15" t="s">
        <v>15</v>
      </c>
      <c r="G5" s="15" t="s">
        <v>31</v>
      </c>
      <c r="H5" s="51">
        <v>650</v>
      </c>
      <c r="I5" s="51">
        <f t="shared" ref="I5:I7" si="0">SUM(E5*H5)</f>
        <v>3250</v>
      </c>
      <c r="J5" s="66"/>
    </row>
    <row r="6" spans="2:11" ht="43.2" customHeight="1" x14ac:dyDescent="0.3">
      <c r="B6" s="14">
        <v>5</v>
      </c>
      <c r="C6" s="15" t="s">
        <v>19</v>
      </c>
      <c r="D6" s="15" t="s">
        <v>20</v>
      </c>
      <c r="E6" s="14">
        <v>2</v>
      </c>
      <c r="F6" s="15" t="s">
        <v>22</v>
      </c>
      <c r="G6" s="15" t="s">
        <v>3</v>
      </c>
      <c r="H6" s="51">
        <v>480</v>
      </c>
      <c r="I6" s="51">
        <f t="shared" si="0"/>
        <v>960</v>
      </c>
      <c r="J6" s="66"/>
    </row>
    <row r="7" spans="2:11" ht="54" customHeight="1" x14ac:dyDescent="0.3">
      <c r="B7" s="14">
        <v>3</v>
      </c>
      <c r="C7" s="15" t="s">
        <v>23</v>
      </c>
      <c r="D7" s="15" t="s">
        <v>24</v>
      </c>
      <c r="E7" s="14">
        <v>4</v>
      </c>
      <c r="F7" s="15" t="s">
        <v>21</v>
      </c>
      <c r="G7" s="15" t="s">
        <v>25</v>
      </c>
      <c r="H7" s="51">
        <v>175</v>
      </c>
      <c r="I7" s="51">
        <f t="shared" si="0"/>
        <v>700</v>
      </c>
      <c r="J7" s="66"/>
    </row>
    <row r="8" spans="2:11" ht="44.4" customHeight="1" x14ac:dyDescent="0.3">
      <c r="B8" s="14">
        <v>2</v>
      </c>
      <c r="C8" s="15" t="s">
        <v>26</v>
      </c>
      <c r="D8" s="15" t="s">
        <v>27</v>
      </c>
      <c r="E8" s="14">
        <v>3</v>
      </c>
      <c r="F8" s="15" t="s">
        <v>87</v>
      </c>
      <c r="G8" s="15" t="s">
        <v>88</v>
      </c>
      <c r="H8" s="51">
        <v>781</v>
      </c>
      <c r="I8" s="51">
        <f>SUM(E8*H8)</f>
        <v>2343</v>
      </c>
      <c r="J8" s="66"/>
      <c r="K8" s="8"/>
    </row>
    <row r="9" spans="2:11" ht="34.5" customHeight="1" x14ac:dyDescent="0.3">
      <c r="B9" s="30"/>
      <c r="C9" s="31"/>
      <c r="D9" s="32" t="s">
        <v>14</v>
      </c>
      <c r="E9" s="32"/>
      <c r="F9" s="32"/>
      <c r="G9" s="32"/>
      <c r="H9" s="32"/>
      <c r="I9" s="52">
        <f>SUM(I4:I8)</f>
        <v>13053</v>
      </c>
      <c r="J9" s="67"/>
    </row>
    <row r="10" spans="2:11" ht="34.5" customHeight="1" x14ac:dyDescent="0.3">
      <c r="B10" s="4"/>
      <c r="C10" s="2"/>
      <c r="D10" s="22"/>
      <c r="E10" s="22"/>
      <c r="F10" s="22"/>
      <c r="G10" s="22"/>
      <c r="H10" s="53"/>
      <c r="I10" s="54"/>
    </row>
    <row r="11" spans="2:11" ht="34.5" customHeight="1" x14ac:dyDescent="0.3">
      <c r="B11" s="29" t="s">
        <v>36</v>
      </c>
      <c r="C11" s="29"/>
      <c r="D11" s="29"/>
      <c r="E11" s="29"/>
      <c r="F11" s="29"/>
      <c r="G11" s="29"/>
      <c r="H11" s="29"/>
      <c r="I11" s="29"/>
      <c r="J11" s="29"/>
      <c r="K11" s="8"/>
    </row>
    <row r="12" spans="2:11" ht="34.5" customHeight="1" x14ac:dyDescent="0.3">
      <c r="B12" s="33" t="s">
        <v>9</v>
      </c>
      <c r="C12" s="34" t="s">
        <v>10</v>
      </c>
      <c r="D12" s="33" t="s">
        <v>11</v>
      </c>
      <c r="E12" s="33" t="s">
        <v>1</v>
      </c>
      <c r="F12" s="35" t="s">
        <v>12</v>
      </c>
      <c r="G12" s="35"/>
      <c r="H12" s="55" t="s">
        <v>2</v>
      </c>
      <c r="I12" s="55" t="s">
        <v>8</v>
      </c>
      <c r="J12" s="25" t="s">
        <v>45</v>
      </c>
    </row>
    <row r="13" spans="2:11" ht="34.5" customHeight="1" x14ac:dyDescent="0.3">
      <c r="B13" s="36" t="s">
        <v>33</v>
      </c>
      <c r="C13" s="37"/>
      <c r="D13" s="37"/>
      <c r="E13" s="37"/>
      <c r="F13" s="37"/>
      <c r="G13" s="37"/>
      <c r="H13" s="37"/>
      <c r="I13" s="37"/>
      <c r="J13" s="38"/>
    </row>
    <row r="14" spans="2:11" ht="57.6" customHeight="1" x14ac:dyDescent="0.3">
      <c r="B14" s="13">
        <v>1</v>
      </c>
      <c r="C14" s="13" t="s">
        <v>55</v>
      </c>
      <c r="D14" s="13" t="s">
        <v>32</v>
      </c>
      <c r="E14" s="13">
        <f>10*5</f>
        <v>50</v>
      </c>
      <c r="F14" s="23" t="s">
        <v>53</v>
      </c>
      <c r="G14" s="23"/>
      <c r="H14" s="49">
        <v>15</v>
      </c>
      <c r="I14" s="51">
        <f>SUM(E14*H14)</f>
        <v>750</v>
      </c>
      <c r="J14" s="13"/>
    </row>
    <row r="15" spans="2:11" ht="63.6" customHeight="1" x14ac:dyDescent="0.3">
      <c r="B15" s="13">
        <v>2</v>
      </c>
      <c r="C15" s="13" t="s">
        <v>50</v>
      </c>
      <c r="D15" s="13" t="s">
        <v>51</v>
      </c>
      <c r="E15" s="13">
        <v>10</v>
      </c>
      <c r="F15" s="23" t="s">
        <v>52</v>
      </c>
      <c r="G15" s="23"/>
      <c r="H15" s="50">
        <v>200</v>
      </c>
      <c r="I15" s="51">
        <f>SUM(E15*H15)</f>
        <v>2000</v>
      </c>
      <c r="J15" s="13"/>
    </row>
    <row r="16" spans="2:11" ht="59.4" customHeight="1" x14ac:dyDescent="0.3">
      <c r="B16" s="13">
        <v>3</v>
      </c>
      <c r="C16" s="13" t="s">
        <v>110</v>
      </c>
      <c r="D16" s="13" t="s">
        <v>57</v>
      </c>
      <c r="E16" s="13">
        <v>30</v>
      </c>
      <c r="F16" s="23" t="s">
        <v>56</v>
      </c>
      <c r="G16" s="23"/>
      <c r="H16" s="49">
        <v>899</v>
      </c>
      <c r="I16" s="51">
        <f>SUM(E16*H16)</f>
        <v>26970</v>
      </c>
      <c r="J16" s="13"/>
    </row>
    <row r="17" spans="2:15" ht="55.8" customHeight="1" x14ac:dyDescent="0.3">
      <c r="B17" s="13">
        <v>4</v>
      </c>
      <c r="C17" s="13" t="s">
        <v>49</v>
      </c>
      <c r="D17" s="13" t="s">
        <v>48</v>
      </c>
      <c r="E17" s="13">
        <v>8</v>
      </c>
      <c r="F17" s="23" t="s">
        <v>58</v>
      </c>
      <c r="G17" s="23"/>
      <c r="H17" s="49">
        <v>220</v>
      </c>
      <c r="I17" s="51">
        <f>SUM(E17*H17)</f>
        <v>1760</v>
      </c>
      <c r="J17" s="13"/>
    </row>
    <row r="18" spans="2:15" ht="55.8" customHeight="1" x14ac:dyDescent="0.3">
      <c r="B18" s="13">
        <v>5</v>
      </c>
      <c r="C18" s="13" t="s">
        <v>89</v>
      </c>
      <c r="D18" s="68" t="s">
        <v>96</v>
      </c>
      <c r="E18" s="13">
        <v>3</v>
      </c>
      <c r="F18" s="23" t="s">
        <v>90</v>
      </c>
      <c r="G18" s="23"/>
      <c r="H18" s="49">
        <v>132</v>
      </c>
      <c r="I18" s="51">
        <f t="shared" ref="I18:I19" si="1">SUM(E18*H18)</f>
        <v>396</v>
      </c>
      <c r="J18" s="13"/>
      <c r="L18" s="8"/>
    </row>
    <row r="19" spans="2:15" ht="90.6" customHeight="1" x14ac:dyDescent="0.3">
      <c r="B19" s="13">
        <v>6</v>
      </c>
      <c r="C19" s="13" t="s">
        <v>91</v>
      </c>
      <c r="D19" s="13" t="s">
        <v>95</v>
      </c>
      <c r="E19" s="13">
        <v>3</v>
      </c>
      <c r="F19" s="23" t="s">
        <v>90</v>
      </c>
      <c r="G19" s="23"/>
      <c r="H19" s="49">
        <v>128</v>
      </c>
      <c r="I19" s="51">
        <f t="shared" si="1"/>
        <v>384</v>
      </c>
      <c r="J19" s="13"/>
      <c r="L19" s="8"/>
    </row>
    <row r="20" spans="2:15" ht="124.2" customHeight="1" x14ac:dyDescent="0.3">
      <c r="B20" s="13">
        <v>7</v>
      </c>
      <c r="C20" s="43" t="s">
        <v>92</v>
      </c>
      <c r="D20" s="13" t="s">
        <v>93</v>
      </c>
      <c r="E20" s="13">
        <v>9</v>
      </c>
      <c r="F20" s="23" t="s">
        <v>94</v>
      </c>
      <c r="G20" s="23"/>
      <c r="H20" s="49"/>
      <c r="I20" s="51">
        <f>SUM(E20*H20)</f>
        <v>0</v>
      </c>
      <c r="J20" s="13"/>
    </row>
    <row r="21" spans="2:15" ht="71.400000000000006" customHeight="1" x14ac:dyDescent="0.3">
      <c r="B21" s="13">
        <v>8</v>
      </c>
      <c r="C21" s="13" t="s">
        <v>47</v>
      </c>
      <c r="D21" s="13" t="s">
        <v>46</v>
      </c>
      <c r="E21" s="13">
        <v>4</v>
      </c>
      <c r="F21" s="23" t="s">
        <v>54</v>
      </c>
      <c r="G21" s="23"/>
      <c r="H21" s="49">
        <v>220</v>
      </c>
      <c r="I21" s="51">
        <f t="shared" ref="I21" si="2">SUM(E21*H21)</f>
        <v>880</v>
      </c>
      <c r="J21" s="13"/>
      <c r="L21" s="8"/>
    </row>
    <row r="22" spans="2:15" s="21" customFormat="1" ht="34.5" customHeight="1" x14ac:dyDescent="0.3">
      <c r="B22" s="40"/>
      <c r="C22" s="9"/>
      <c r="D22" s="41" t="s">
        <v>82</v>
      </c>
      <c r="E22" s="41"/>
      <c r="F22" s="41"/>
      <c r="G22" s="41"/>
      <c r="H22" s="41"/>
      <c r="I22" s="56">
        <f>SUM(I14:I21)</f>
        <v>33140</v>
      </c>
      <c r="J22" s="69"/>
    </row>
    <row r="23" spans="2:15" ht="34.5" customHeight="1" x14ac:dyDescent="0.3">
      <c r="B23" s="4"/>
      <c r="C23" s="2"/>
      <c r="D23" s="22"/>
      <c r="E23" s="22"/>
      <c r="F23" s="22"/>
      <c r="G23" s="22"/>
      <c r="H23" s="53"/>
      <c r="I23" s="54"/>
    </row>
    <row r="24" spans="2:15" ht="34.5" customHeight="1" x14ac:dyDescent="0.3">
      <c r="B24" s="25" t="s">
        <v>9</v>
      </c>
      <c r="C24" s="26" t="s">
        <v>10</v>
      </c>
      <c r="D24" s="25" t="s">
        <v>11</v>
      </c>
      <c r="E24" s="25" t="s">
        <v>1</v>
      </c>
      <c r="F24" s="39" t="s">
        <v>12</v>
      </c>
      <c r="G24" s="39"/>
      <c r="H24" s="48" t="s">
        <v>2</v>
      </c>
      <c r="I24" s="48" t="s">
        <v>8</v>
      </c>
      <c r="J24" s="25" t="s">
        <v>45</v>
      </c>
      <c r="K24" s="10"/>
      <c r="L24" s="10"/>
      <c r="M24" s="10"/>
      <c r="N24" s="10"/>
      <c r="O24" s="10"/>
    </row>
    <row r="25" spans="2:15" ht="34.5" customHeight="1" x14ac:dyDescent="0.3">
      <c r="B25" s="42" t="s">
        <v>59</v>
      </c>
      <c r="C25" s="42"/>
      <c r="D25" s="42"/>
      <c r="E25" s="42"/>
      <c r="F25" s="42"/>
      <c r="G25" s="42"/>
      <c r="H25" s="42"/>
      <c r="I25" s="42"/>
      <c r="J25" s="42"/>
    </row>
    <row r="26" spans="2:15" ht="102.6" customHeight="1" x14ac:dyDescent="0.3">
      <c r="B26" s="13">
        <v>9</v>
      </c>
      <c r="C26" s="13" t="s">
        <v>43</v>
      </c>
      <c r="D26" s="13" t="s">
        <v>44</v>
      </c>
      <c r="E26" s="13">
        <v>9</v>
      </c>
      <c r="F26" s="23" t="s">
        <v>60</v>
      </c>
      <c r="G26" s="23"/>
      <c r="H26" s="49">
        <v>2509</v>
      </c>
      <c r="I26" s="51">
        <f>H26*E26</f>
        <v>22581</v>
      </c>
      <c r="J26" s="13"/>
    </row>
    <row r="27" spans="2:15" ht="94.2" customHeight="1" x14ac:dyDescent="0.3">
      <c r="B27" s="13">
        <v>10</v>
      </c>
      <c r="C27" s="13" t="s">
        <v>41</v>
      </c>
      <c r="D27" s="13" t="s">
        <v>42</v>
      </c>
      <c r="E27" s="13">
        <v>3</v>
      </c>
      <c r="F27" s="23" t="s">
        <v>62</v>
      </c>
      <c r="G27" s="23"/>
      <c r="H27" s="49">
        <v>3794</v>
      </c>
      <c r="I27" s="51">
        <f>H27*E27</f>
        <v>11382</v>
      </c>
      <c r="J27" s="13"/>
    </row>
    <row r="28" spans="2:15" ht="94.2" customHeight="1" x14ac:dyDescent="0.3">
      <c r="B28" s="13">
        <v>11</v>
      </c>
      <c r="C28" s="13" t="s">
        <v>40</v>
      </c>
      <c r="D28" s="13" t="s">
        <v>39</v>
      </c>
      <c r="E28" s="13">
        <v>8</v>
      </c>
      <c r="F28" s="23" t="s">
        <v>61</v>
      </c>
      <c r="G28" s="23"/>
      <c r="H28" s="49">
        <v>3430</v>
      </c>
      <c r="I28" s="51">
        <f>SUM(E28*H28)</f>
        <v>27440</v>
      </c>
      <c r="J28" s="13"/>
    </row>
    <row r="29" spans="2:15" ht="94.2" customHeight="1" x14ac:dyDescent="0.3">
      <c r="B29" s="13">
        <v>12</v>
      </c>
      <c r="C29" s="13" t="s">
        <v>38</v>
      </c>
      <c r="D29" s="13" t="s">
        <v>37</v>
      </c>
      <c r="E29" s="13">
        <v>9</v>
      </c>
      <c r="F29" s="23" t="s">
        <v>63</v>
      </c>
      <c r="G29" s="23"/>
      <c r="H29" s="49">
        <v>7370</v>
      </c>
      <c r="I29" s="51">
        <f>SUM(E29*H29)</f>
        <v>66330</v>
      </c>
      <c r="J29" s="13"/>
    </row>
    <row r="30" spans="2:15" s="21" customFormat="1" ht="34.5" customHeight="1" x14ac:dyDescent="0.3">
      <c r="B30" s="40"/>
      <c r="C30" s="9"/>
      <c r="D30" s="41" t="s">
        <v>83</v>
      </c>
      <c r="E30" s="41"/>
      <c r="F30" s="41"/>
      <c r="G30" s="41"/>
      <c r="H30" s="41"/>
      <c r="I30" s="56">
        <f>SUM(I26:I29)</f>
        <v>127733</v>
      </c>
      <c r="J30" s="69"/>
    </row>
    <row r="32" spans="2:15" ht="34.5" customHeight="1" x14ac:dyDescent="0.3">
      <c r="B32" s="25" t="s">
        <v>9</v>
      </c>
      <c r="C32" s="26" t="s">
        <v>10</v>
      </c>
      <c r="D32" s="25" t="s">
        <v>11</v>
      </c>
      <c r="E32" s="25" t="s">
        <v>1</v>
      </c>
      <c r="F32" s="39" t="s">
        <v>12</v>
      </c>
      <c r="G32" s="39"/>
      <c r="H32" s="48" t="s">
        <v>2</v>
      </c>
      <c r="I32" s="48" t="s">
        <v>8</v>
      </c>
      <c r="J32" s="25" t="s">
        <v>45</v>
      </c>
    </row>
    <row r="33" spans="2:14" ht="34.5" customHeight="1" x14ac:dyDescent="0.3">
      <c r="B33" s="39" t="s">
        <v>64</v>
      </c>
      <c r="C33" s="39"/>
      <c r="D33" s="39"/>
      <c r="E33" s="39"/>
      <c r="F33" s="39"/>
      <c r="G33" s="39"/>
      <c r="H33" s="39"/>
      <c r="I33" s="39"/>
      <c r="J33" s="39"/>
    </row>
    <row r="34" spans="2:14" ht="75.599999999999994" customHeight="1" x14ac:dyDescent="0.3">
      <c r="B34" s="13">
        <v>13</v>
      </c>
      <c r="C34" s="11" t="s">
        <v>104</v>
      </c>
      <c r="D34" s="11" t="s">
        <v>103</v>
      </c>
      <c r="E34" s="64"/>
      <c r="F34" s="23" t="s">
        <v>102</v>
      </c>
      <c r="G34" s="70"/>
      <c r="H34" s="60">
        <v>361</v>
      </c>
      <c r="I34" s="51">
        <f>H34*E34</f>
        <v>0</v>
      </c>
      <c r="J34" s="17"/>
    </row>
    <row r="35" spans="2:14" ht="63.6" customHeight="1" x14ac:dyDescent="0.3">
      <c r="B35" s="13">
        <v>14</v>
      </c>
      <c r="C35" s="3" t="s">
        <v>76</v>
      </c>
      <c r="D35" s="3" t="s">
        <v>74</v>
      </c>
      <c r="E35" s="6">
        <f>(25*5+25*7+25*2)*2/6</f>
        <v>116.66666666666667</v>
      </c>
      <c r="F35" s="20" t="s">
        <v>70</v>
      </c>
      <c r="G35" s="19"/>
      <c r="H35" s="59">
        <v>278</v>
      </c>
      <c r="I35" s="51">
        <f t="shared" ref="I35:I39" si="3">H35*E35</f>
        <v>32433.333333333336</v>
      </c>
      <c r="J35" s="17"/>
    </row>
    <row r="36" spans="2:14" ht="276.60000000000002" customHeight="1" x14ac:dyDescent="0.3">
      <c r="B36" s="13">
        <v>15</v>
      </c>
      <c r="C36" s="3" t="s">
        <v>109</v>
      </c>
      <c r="D36" s="3" t="s">
        <v>108</v>
      </c>
      <c r="E36" s="3">
        <v>1</v>
      </c>
      <c r="F36" s="20" t="s">
        <v>107</v>
      </c>
      <c r="G36" s="19"/>
      <c r="H36" s="59">
        <v>35700</v>
      </c>
      <c r="I36" s="51">
        <f t="shared" si="3"/>
        <v>35700</v>
      </c>
      <c r="J36" s="17"/>
    </row>
    <row r="37" spans="2:14" ht="69.599999999999994" customHeight="1" x14ac:dyDescent="0.3">
      <c r="B37" s="13">
        <v>13</v>
      </c>
      <c r="C37" s="11" t="s">
        <v>75</v>
      </c>
      <c r="D37" s="11" t="s">
        <v>65</v>
      </c>
      <c r="E37" s="12">
        <v>5</v>
      </c>
      <c r="F37" s="23" t="s">
        <v>66</v>
      </c>
      <c r="G37" s="70"/>
      <c r="H37" s="60">
        <v>720</v>
      </c>
      <c r="I37" s="51">
        <f t="shared" si="3"/>
        <v>3600</v>
      </c>
      <c r="J37" s="17"/>
    </row>
    <row r="38" spans="2:14" ht="69.599999999999994" customHeight="1" x14ac:dyDescent="0.3">
      <c r="B38" s="13">
        <v>14</v>
      </c>
      <c r="C38" s="3" t="s">
        <v>67</v>
      </c>
      <c r="D38" s="3" t="s">
        <v>68</v>
      </c>
      <c r="E38" s="6">
        <v>15</v>
      </c>
      <c r="F38" s="20" t="s">
        <v>69</v>
      </c>
      <c r="G38" s="19"/>
      <c r="H38" s="59">
        <v>1100</v>
      </c>
      <c r="I38" s="51">
        <f>H38*E38</f>
        <v>16500</v>
      </c>
      <c r="J38" s="17"/>
    </row>
    <row r="39" spans="2:14" s="24" customFormat="1" ht="52.8" customHeight="1" x14ac:dyDescent="0.3">
      <c r="B39" s="13">
        <v>15</v>
      </c>
      <c r="C39" s="11" t="s">
        <v>98</v>
      </c>
      <c r="D39" s="11" t="s">
        <v>101</v>
      </c>
      <c r="E39" s="12">
        <v>3</v>
      </c>
      <c r="F39" s="23" t="s">
        <v>97</v>
      </c>
      <c r="G39" s="70"/>
      <c r="H39" s="60">
        <v>84</v>
      </c>
      <c r="I39" s="51">
        <f t="shared" si="3"/>
        <v>252</v>
      </c>
      <c r="J39" s="71"/>
      <c r="L39" s="44"/>
    </row>
    <row r="40" spans="2:14" ht="34.5" customHeight="1" x14ac:dyDescent="0.3">
      <c r="B40" s="39" t="s">
        <v>34</v>
      </c>
      <c r="C40" s="39"/>
      <c r="D40" s="39"/>
      <c r="E40" s="39"/>
      <c r="F40" s="39"/>
      <c r="G40" s="39"/>
      <c r="H40" s="39"/>
      <c r="I40" s="39"/>
      <c r="J40" s="39"/>
    </row>
    <row r="41" spans="2:14" s="24" customFormat="1" ht="52.8" customHeight="1" x14ac:dyDescent="0.3">
      <c r="B41" s="13">
        <v>16</v>
      </c>
      <c r="C41" s="11" t="s">
        <v>73</v>
      </c>
      <c r="D41" s="11" t="s">
        <v>74</v>
      </c>
      <c r="E41" s="12">
        <v>20</v>
      </c>
      <c r="F41" s="23" t="s">
        <v>72</v>
      </c>
      <c r="G41" s="70"/>
      <c r="H41" s="61">
        <v>105</v>
      </c>
      <c r="I41" s="51">
        <f t="shared" ref="I41:I42" si="4">H41*E41</f>
        <v>2100</v>
      </c>
      <c r="J41" s="71"/>
    </row>
    <row r="42" spans="2:14" s="24" customFormat="1" ht="52.8" customHeight="1" x14ac:dyDescent="0.3">
      <c r="B42" s="13">
        <v>17</v>
      </c>
      <c r="C42" s="11" t="s">
        <v>98</v>
      </c>
      <c r="D42" s="11" t="s">
        <v>99</v>
      </c>
      <c r="E42" s="12">
        <v>3</v>
      </c>
      <c r="F42" s="23" t="s">
        <v>100</v>
      </c>
      <c r="G42" s="70"/>
      <c r="H42" s="60">
        <v>84</v>
      </c>
      <c r="I42" s="51">
        <f t="shared" si="4"/>
        <v>252</v>
      </c>
      <c r="J42" s="71"/>
      <c r="K42" s="1"/>
    </row>
    <row r="43" spans="2:14" ht="34.5" customHeight="1" x14ac:dyDescent="0.3">
      <c r="B43" s="39" t="s">
        <v>77</v>
      </c>
      <c r="C43" s="39"/>
      <c r="D43" s="39"/>
      <c r="E43" s="39"/>
      <c r="F43" s="39"/>
      <c r="G43" s="39"/>
      <c r="H43" s="39"/>
      <c r="I43" s="39"/>
      <c r="J43" s="72"/>
      <c r="N43"/>
    </row>
    <row r="44" spans="2:14" s="24" customFormat="1" ht="52.8" customHeight="1" x14ac:dyDescent="0.3">
      <c r="B44" s="13">
        <v>18</v>
      </c>
      <c r="C44" s="11" t="s">
        <v>86</v>
      </c>
      <c r="D44" s="11" t="s">
        <v>106</v>
      </c>
      <c r="E44" s="12">
        <v>1</v>
      </c>
      <c r="F44" s="23" t="s">
        <v>78</v>
      </c>
      <c r="G44" s="70" t="s">
        <v>4</v>
      </c>
      <c r="H44" s="61">
        <v>4500</v>
      </c>
      <c r="I44" s="51">
        <f>H44*E44</f>
        <v>4500</v>
      </c>
      <c r="J44" s="71"/>
    </row>
    <row r="45" spans="2:14" s="24" customFormat="1" ht="52.8" customHeight="1" x14ac:dyDescent="0.3">
      <c r="B45" s="13">
        <v>19</v>
      </c>
      <c r="C45" s="11" t="s">
        <v>84</v>
      </c>
      <c r="D45" s="11" t="s">
        <v>85</v>
      </c>
      <c r="E45" s="12">
        <v>9</v>
      </c>
      <c r="F45" s="23" t="s">
        <v>71</v>
      </c>
      <c r="G45" s="70"/>
      <c r="H45" s="61">
        <v>1620</v>
      </c>
      <c r="I45" s="51">
        <f t="shared" ref="I45" si="5">H45*E45</f>
        <v>14580</v>
      </c>
      <c r="J45" s="71"/>
      <c r="M45"/>
    </row>
    <row r="46" spans="2:14" ht="34.5" customHeight="1" x14ac:dyDescent="0.3">
      <c r="B46" s="30"/>
      <c r="C46" s="31"/>
      <c r="D46" s="32" t="s">
        <v>80</v>
      </c>
      <c r="E46" s="32"/>
      <c r="F46" s="32"/>
      <c r="G46" s="32"/>
      <c r="H46" s="32"/>
      <c r="I46" s="52">
        <f>SUM(I44:I45,I41:I42,I34:I39,I26:I29,I14:I21)</f>
        <v>270790.33333333337</v>
      </c>
      <c r="J46" s="67"/>
    </row>
    <row r="49" spans="2:10" ht="34.5" customHeight="1" x14ac:dyDescent="0.3">
      <c r="B49" s="30"/>
      <c r="C49" s="31"/>
      <c r="D49" s="45" t="s">
        <v>14</v>
      </c>
      <c r="E49" s="45"/>
      <c r="F49" s="45"/>
      <c r="G49" s="45"/>
      <c r="H49" s="45"/>
      <c r="I49" s="57">
        <f>I9</f>
        <v>13053</v>
      </c>
      <c r="J49" s="46"/>
    </row>
    <row r="50" spans="2:10" ht="34.5" customHeight="1" x14ac:dyDescent="0.3">
      <c r="B50" s="30"/>
      <c r="C50" s="31"/>
      <c r="D50" s="45" t="s">
        <v>80</v>
      </c>
      <c r="E50" s="45"/>
      <c r="F50" s="45"/>
      <c r="G50" s="45"/>
      <c r="H50" s="45"/>
      <c r="I50" s="57">
        <f>I46</f>
        <v>270790.33333333337</v>
      </c>
      <c r="J50" s="46"/>
    </row>
    <row r="51" spans="2:10" ht="34.5" customHeight="1" x14ac:dyDescent="0.3">
      <c r="B51" s="30"/>
      <c r="C51" s="31"/>
      <c r="D51" s="47" t="s">
        <v>105</v>
      </c>
      <c r="E51" s="47"/>
      <c r="F51" s="47"/>
      <c r="G51" s="47"/>
      <c r="H51" s="47"/>
      <c r="I51" s="57">
        <f>(I50+I49)*0.45</f>
        <v>127729.50000000001</v>
      </c>
      <c r="J51" s="46"/>
    </row>
    <row r="52" spans="2:10" ht="34.5" customHeight="1" x14ac:dyDescent="0.3">
      <c r="B52" s="30"/>
      <c r="C52" s="31"/>
      <c r="D52" s="45" t="s">
        <v>81</v>
      </c>
      <c r="E52" s="45"/>
      <c r="F52" s="45"/>
      <c r="G52" s="45"/>
      <c r="H52" s="45"/>
      <c r="I52" s="57">
        <f>I49+I50+I51</f>
        <v>411572.83333333337</v>
      </c>
      <c r="J52" s="46"/>
    </row>
    <row r="53" spans="2:10" ht="34.5" customHeight="1" x14ac:dyDescent="0.3">
      <c r="C53" s="73"/>
      <c r="D53" s="73"/>
    </row>
    <row r="72" spans="3:8" ht="34.5" customHeight="1" x14ac:dyDescent="0.3">
      <c r="C72" s="7"/>
    </row>
    <row r="78" spans="3:8" ht="34.5" customHeight="1" x14ac:dyDescent="0.3">
      <c r="C78" s="7"/>
    </row>
    <row r="79" spans="3:8" ht="58.2" customHeight="1" x14ac:dyDescent="0.3">
      <c r="H79" s="63"/>
    </row>
  </sheetData>
  <mergeCells count="41">
    <mergeCell ref="D50:H50"/>
    <mergeCell ref="B40:J40"/>
    <mergeCell ref="D46:H46"/>
    <mergeCell ref="D51:H51"/>
    <mergeCell ref="D52:H52"/>
    <mergeCell ref="B43:I43"/>
    <mergeCell ref="D30:H30"/>
    <mergeCell ref="D49:H49"/>
    <mergeCell ref="B11:J11"/>
    <mergeCell ref="F18:G18"/>
    <mergeCell ref="F19:G19"/>
    <mergeCell ref="F36:G36"/>
    <mergeCell ref="B25:J25"/>
    <mergeCell ref="F32:G32"/>
    <mergeCell ref="B33:J33"/>
    <mergeCell ref="D22:H22"/>
    <mergeCell ref="F24:G24"/>
    <mergeCell ref="B13:J13"/>
    <mergeCell ref="F37:G37"/>
    <mergeCell ref="F12:G12"/>
    <mergeCell ref="F27:G27"/>
    <mergeCell ref="F26:G26"/>
    <mergeCell ref="F34:G34"/>
    <mergeCell ref="F38:G38"/>
    <mergeCell ref="F39:G39"/>
    <mergeCell ref="F28:G28"/>
    <mergeCell ref="F29:G29"/>
    <mergeCell ref="F21:G21"/>
    <mergeCell ref="F17:G17"/>
    <mergeCell ref="F14:G14"/>
    <mergeCell ref="F16:G16"/>
    <mergeCell ref="F20:G20"/>
    <mergeCell ref="B1:I1"/>
    <mergeCell ref="B2:D2"/>
    <mergeCell ref="F41:G41"/>
    <mergeCell ref="F35:G35"/>
    <mergeCell ref="F15:G15"/>
    <mergeCell ref="F42:G42"/>
    <mergeCell ref="F45:G45"/>
    <mergeCell ref="F44:G44"/>
    <mergeCell ref="D9:H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2021-02-22T22:04:15Z</dcterms:modified>
</cp:coreProperties>
</file>