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D:\ИП ПОПОВА О.А\ЛАНДШАФТ.ДИЗАЙН\ПРОЕКТЫ\САДЫ И ЛЮДИ\чЕРТЕЖИ\"/>
    </mc:Choice>
  </mc:AlternateContent>
  <xr:revisionPtr revIDLastSave="0" documentId="13_ncr:1_{2E8165E2-9C67-4DD2-9EA2-31D1780A7DBF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67" i="1" l="1"/>
  <c r="G55" i="1"/>
  <c r="G56" i="1"/>
  <c r="G57" i="1"/>
  <c r="G63" i="1"/>
  <c r="G27" i="1"/>
  <c r="G66" i="1"/>
  <c r="G64" i="1"/>
  <c r="G62" i="1"/>
  <c r="G65" i="1" s="1"/>
  <c r="G46" i="1"/>
  <c r="G54" i="1" l="1"/>
  <c r="G58" i="1" s="1"/>
  <c r="G59" i="1" s="1"/>
  <c r="G49" i="1" l="1"/>
  <c r="G48" i="1"/>
  <c r="G47" i="1"/>
  <c r="G45" i="1"/>
  <c r="G40" i="1"/>
  <c r="G38" i="1"/>
  <c r="F39" i="1"/>
  <c r="E39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8" i="1"/>
  <c r="G29" i="1"/>
  <c r="G30" i="1"/>
  <c r="G31" i="1"/>
  <c r="G32" i="1"/>
  <c r="G33" i="1"/>
  <c r="G5" i="1"/>
  <c r="G50" i="1" l="1"/>
  <c r="G51" i="1" s="1"/>
  <c r="G39" i="1"/>
  <c r="G41" i="1"/>
  <c r="G42" i="1" s="1"/>
  <c r="G34" i="1"/>
  <c r="G35" i="1" l="1"/>
  <c r="G70" i="1" l="1"/>
</calcChain>
</file>

<file path=xl/sharedStrings.xml><?xml version="1.0" encoding="utf-8"?>
<sst xmlns="http://schemas.openxmlformats.org/spreadsheetml/2006/main" count="157" uniqueCount="122">
  <si>
    <t>-</t>
  </si>
  <si>
    <t>Пихта бальзамическая</t>
  </si>
  <si>
    <t>Ива Плакучий гном</t>
  </si>
  <si>
    <t>Ива удинская Sekka</t>
  </si>
  <si>
    <t>Ива розмаринолистная</t>
  </si>
  <si>
    <t>Рябинник рябинолистный</t>
  </si>
  <si>
    <t>№</t>
  </si>
  <si>
    <t>НАИМЕНОВАНИЕ</t>
  </si>
  <si>
    <t>ЛАТИН.НАЗВАНИЕ</t>
  </si>
  <si>
    <t>КОЛ-ВО</t>
  </si>
  <si>
    <t>Abies balsamea</t>
  </si>
  <si>
    <t>Ива Матсудана</t>
  </si>
  <si>
    <t>Salix matsudana</t>
  </si>
  <si>
    <t>Salix udenis Sekka</t>
  </si>
  <si>
    <t>Salix posmarinifolia</t>
  </si>
  <si>
    <t xml:space="preserve">Ива ползучая </t>
  </si>
  <si>
    <t>Salix repens</t>
  </si>
  <si>
    <t>Дерен белый Sibirica Variegata</t>
  </si>
  <si>
    <t>Cornus Alba Sibirica Variegata</t>
  </si>
  <si>
    <t>Sorbaria sorbifolia</t>
  </si>
  <si>
    <t>Виноград девичий</t>
  </si>
  <si>
    <t>Parthenocissus</t>
  </si>
  <si>
    <t>Астильба японская (розовые и белые сорта)</t>
  </si>
  <si>
    <t>Astilbe japonica</t>
  </si>
  <si>
    <t>Волжанка обыкновенная</t>
  </si>
  <si>
    <t>Aruncus vulgaris</t>
  </si>
  <si>
    <t>Василистник Делавея Хэвитс дабл</t>
  </si>
  <si>
    <t>Thalictrum delavayi</t>
  </si>
  <si>
    <t xml:space="preserve">Actaea racemosa </t>
  </si>
  <si>
    <t>Цимицифуга простая Pink Spike</t>
  </si>
  <si>
    <t>Actaea simplex</t>
  </si>
  <si>
    <t>Барвинок малый Анна</t>
  </si>
  <si>
    <t>Vinca minor Anna</t>
  </si>
  <si>
    <t>Хоста гибридная (среднеросл.сорта)</t>
  </si>
  <si>
    <t>Hosta</t>
  </si>
  <si>
    <t xml:space="preserve">Вербейник монетчатый </t>
  </si>
  <si>
    <t>Lysimachia nummularia</t>
  </si>
  <si>
    <t>Лилейник гибридный (сорта  белые)</t>
  </si>
  <si>
    <t>Hemerocallis x hibrida</t>
  </si>
  <si>
    <t>Лилейник гибридный (сорта розов.)</t>
  </si>
  <si>
    <t>Гейхера Pink Pearls</t>
  </si>
  <si>
    <t>Heuchera Pink Pearls</t>
  </si>
  <si>
    <t>Страусник обыкновенный</t>
  </si>
  <si>
    <t>Matteuccia struthiopteris</t>
  </si>
  <si>
    <t>Брунерра крупнослистная Джек Фрост</t>
  </si>
  <si>
    <t>Brunnera macrophylla 'Jack Frost'</t>
  </si>
  <si>
    <t>Подснежник снежный</t>
  </si>
  <si>
    <t>Galanthus</t>
  </si>
  <si>
    <t>h=10-15 см</t>
  </si>
  <si>
    <t>Крокус крупноцветковый Yellow Mammouth</t>
  </si>
  <si>
    <t>Crocus Yellow Mammouth</t>
  </si>
  <si>
    <t>h=10-15 м</t>
  </si>
  <si>
    <t>Нарцисс трубчатый Mount Hood (белый)</t>
  </si>
  <si>
    <t>Narcissus Mount Hood</t>
  </si>
  <si>
    <t>h=40-50 см</t>
  </si>
  <si>
    <t>Нарцисс трубчатый Spellbinder (желтый)</t>
  </si>
  <si>
    <t>Narcissus Spellbinder</t>
  </si>
  <si>
    <t>h=35-45 см</t>
  </si>
  <si>
    <t>Тюльпаны ранние сорта (желтые/белые)</t>
  </si>
  <si>
    <t>Tulipa</t>
  </si>
  <si>
    <t>h=25-30 см</t>
  </si>
  <si>
    <t xml:space="preserve">Chamaecyparis pisifera Filifera Nana
</t>
  </si>
  <si>
    <t>Кипарисовик горохоплодный Filifera Nana</t>
  </si>
  <si>
    <t>ОБЩАЯ СТОИМОСТЬ, РУБ</t>
  </si>
  <si>
    <t>ИТОГО:</t>
  </si>
  <si>
    <t>Цимицифуга  кистевидная</t>
  </si>
  <si>
    <t>0,6х0,6х0,8 м</t>
  </si>
  <si>
    <t>Камень-валун диабаз, кг</t>
  </si>
  <si>
    <t>Отсыпка дорожки, кг</t>
  </si>
  <si>
    <t>13,4 кв.м</t>
  </si>
  <si>
    <t>Пошаговая дорожка "лист", шт.</t>
  </si>
  <si>
    <t>1,05х0,95х0,90 м</t>
  </si>
  <si>
    <t>Пергола, металл</t>
  </si>
  <si>
    <t>Мост, дерево</t>
  </si>
  <si>
    <t>d=2,9 м, h=3,0 м</t>
  </si>
  <si>
    <t>7,0х1,1 м</t>
  </si>
  <si>
    <t>Лавочка, дерево</t>
  </si>
  <si>
    <t>0,75х1,94м</t>
  </si>
  <si>
    <t>h= 2,4м</t>
  </si>
  <si>
    <t>0,4х0,6 м</t>
  </si>
  <si>
    <t>ОБЩАЯ СУММА:</t>
  </si>
  <si>
    <t>ЦЕНА ЕДИНИЦЫ ПРОДУКЦИИ, РУБ</t>
  </si>
  <si>
    <t>ГАБАРИТНЫЕ РАЗМЕРЫ, ЕД. ИЗМЕР</t>
  </si>
  <si>
    <t>Смета проекта Сон эльфа</t>
  </si>
  <si>
    <t>h=1,7м</t>
  </si>
  <si>
    <t>h=1,5м</t>
  </si>
  <si>
    <t>h=2,5м</t>
  </si>
  <si>
    <t>h=1,0м</t>
  </si>
  <si>
    <t>h=0,6м</t>
  </si>
  <si>
    <t>h=0,5м</t>
  </si>
  <si>
    <t>h=1,2м</t>
  </si>
  <si>
    <t>С2</t>
  </si>
  <si>
    <t>С2-3</t>
  </si>
  <si>
    <t>С3</t>
  </si>
  <si>
    <t>Р8</t>
  </si>
  <si>
    <t>С1</t>
  </si>
  <si>
    <t>ПОСАДКА:</t>
  </si>
  <si>
    <t>МОНТАЖ:</t>
  </si>
  <si>
    <t>ДОСТАВКА:</t>
  </si>
  <si>
    <t>400x100x400 мм</t>
  </si>
  <si>
    <t>*Допускается заменить беседку на кованную - для снижения стоимости проекта</t>
  </si>
  <si>
    <t>8 х 7,5 м, толщина 500 мкм</t>
  </si>
  <si>
    <t xml:space="preserve">Вода техническая </t>
  </si>
  <si>
    <t>куб</t>
  </si>
  <si>
    <t>Плёнка для пруда геомембрана, упаковка</t>
  </si>
  <si>
    <t>Герань кроваво-красная Макс Фрай</t>
  </si>
  <si>
    <t>Geranium sanguineum Max Frei</t>
  </si>
  <si>
    <t>2200 л/ч, макс.напор 1,5 м</t>
  </si>
  <si>
    <t>Насос для ручьев с системой фильтрации Heissner Smartline</t>
  </si>
  <si>
    <t>Светильник Садовый Эра ERAUF024-01, грунтовый, белый (солнечн.батареи)</t>
  </si>
  <si>
    <t>Светильник для пруда</t>
  </si>
  <si>
    <t>Светильник навесной для ротонды</t>
  </si>
  <si>
    <t>Беседка*, гранит/арх.бетон, металл</t>
  </si>
  <si>
    <t>1. ПОСАДОЧНЫЙ МАТЕРИАЛ</t>
  </si>
  <si>
    <t>2. КАМЕНЬ</t>
  </si>
  <si>
    <t xml:space="preserve">Светильник низковольт. для сада (с пиками для грунта, ремнями для крепления на дерево) </t>
  </si>
  <si>
    <t>Голова (архитектурный бетон)</t>
  </si>
  <si>
    <t>3. МАФ</t>
  </si>
  <si>
    <t>4. ОСВЕЩЕНИЕ</t>
  </si>
  <si>
    <t>5. ВОДОЁМ, ВОДОПАД</t>
  </si>
  <si>
    <t>ЗЕМЛЯНЫЕ РАБОТЫ (вертикальная планировка, водоем):</t>
  </si>
  <si>
    <t>ПОГРУЗКА/РАЗГРУЗКА/ДЕМОНТАЖ: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</si>
</sst>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i/>
      <sz val="16"/>
      <color theme="1"/>
      <name val="ISOCPEUR"/>
      <family val="2"/>
      <charset val="204"/>
    </font>
    <font>
      <sz val="16"/>
      <color theme="0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6"/>
      <color theme="0"/>
      <name val="Calibri"/>
      <family val="2"/>
      <charset val="204"/>
      <scheme val="minor"/>
    </font>
    <font>
      <i/>
      <sz val="16"/>
      <color theme="1"/>
      <name val="ISOCPEUR"/>
      <family val="2"/>
      <charset val="204"/>
    </font>
    <font>
      <i/>
      <sz val="16"/>
      <name val="ISOCPEUR"/>
      <family val="2"/>
      <charset val="204"/>
    </font>
    <font>
      <b/>
      <i/>
      <sz val="12"/>
      <color theme="1"/>
      <name val="ISOCPEUR"/>
      <family val="2"/>
      <charset val="204"/>
    </font>
    <font>
      <b/>
      <i/>
      <sz val="20"/>
      <color theme="1"/>
      <name val="ISOCPEU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</cellStyleXfs>
  <cellXfs count="31">
    <xf numFmtId="0" fontId="0" fillId="0" borderId="0" xfId="0"/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5" applyFont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4" fontId="8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/>
    </xf>
    <xf numFmtId="0" fontId="11" fillId="0" borderId="4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</cellXfs>
  <cellStyles count="6">
    <cellStyle name="Гиперссылка" xfId="1" builtinId="8" hidden="1"/>
    <cellStyle name="Гиперссылка" xfId="3" builtinId="8" hidden="1"/>
    <cellStyle name="Гиперссылка" xfId="5" builtinId="8"/>
    <cellStyle name="Обычный" xfId="0" builtinId="0"/>
    <cellStyle name="Открывавшаяся гиперссылка" xfId="2" builtinId="9" hidden="1"/>
    <cellStyle name="Открывавшаяся гиперссылка" xfId="4" builtinId="9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yandex.ru/images/search?text=%D0%93%D0%B5%D0%B9%D1%85%D0%B5%D1%80%D0%B0%20Heuchera%20Pink%20Panther&amp;source=related-duc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73"/>
  <sheetViews>
    <sheetView tabSelected="1" workbookViewId="0">
      <selection activeCell="F75" sqref="F75"/>
    </sheetView>
  </sheetViews>
  <sheetFormatPr defaultColWidth="11" defaultRowHeight="21" x14ac:dyDescent="0.35"/>
  <cols>
    <col min="1" max="1" width="4.75" style="4" customWidth="1"/>
    <col min="2" max="2" width="30.5" style="4" customWidth="1"/>
    <col min="3" max="3" width="25.625" style="4" customWidth="1"/>
    <col min="4" max="4" width="16" style="4" customWidth="1"/>
    <col min="5" max="5" width="11.125" style="4" customWidth="1"/>
    <col min="6" max="6" width="20.25" style="4" customWidth="1"/>
    <col min="7" max="7" width="25" style="4" customWidth="1"/>
    <col min="8" max="13" width="11" style="5"/>
    <col min="14" max="16384" width="11" style="6"/>
  </cols>
  <sheetData>
    <row r="1" spans="1:13" ht="40.5" customHeight="1" x14ac:dyDescent="0.35">
      <c r="A1" s="20" t="s">
        <v>83</v>
      </c>
      <c r="B1" s="21"/>
      <c r="C1" s="21"/>
      <c r="D1" s="21"/>
      <c r="E1" s="21"/>
      <c r="F1" s="21"/>
      <c r="G1" s="21"/>
    </row>
    <row r="2" spans="1:13" s="8" customFormat="1" ht="21" customHeight="1" x14ac:dyDescent="0.35">
      <c r="A2" s="27" t="s">
        <v>6</v>
      </c>
      <c r="B2" s="27" t="s">
        <v>7</v>
      </c>
      <c r="C2" s="27" t="s">
        <v>8</v>
      </c>
      <c r="D2" s="27" t="s">
        <v>82</v>
      </c>
      <c r="E2" s="27" t="s">
        <v>9</v>
      </c>
      <c r="F2" s="27" t="s">
        <v>81</v>
      </c>
      <c r="G2" s="27" t="s">
        <v>63</v>
      </c>
      <c r="H2" s="7"/>
      <c r="I2" s="7"/>
      <c r="J2" s="7"/>
      <c r="K2" s="7"/>
      <c r="L2" s="7"/>
      <c r="M2" s="7"/>
    </row>
    <row r="3" spans="1:13" s="8" customFormat="1" ht="34.5" customHeight="1" x14ac:dyDescent="0.35">
      <c r="A3" s="27"/>
      <c r="B3" s="27"/>
      <c r="C3" s="27"/>
      <c r="D3" s="27"/>
      <c r="E3" s="27"/>
      <c r="F3" s="27"/>
      <c r="G3" s="27"/>
      <c r="H3" s="7"/>
      <c r="I3" s="7"/>
      <c r="J3" s="7"/>
      <c r="K3" s="7"/>
      <c r="L3" s="7"/>
      <c r="M3" s="7"/>
    </row>
    <row r="4" spans="1:13" s="8" customFormat="1" x14ac:dyDescent="0.35">
      <c r="A4" s="23" t="s">
        <v>113</v>
      </c>
      <c r="B4" s="23"/>
      <c r="C4" s="23"/>
      <c r="D4" s="23"/>
      <c r="E4" s="23"/>
      <c r="F4" s="23"/>
      <c r="G4" s="23"/>
      <c r="H4" s="7"/>
      <c r="I4" s="7"/>
      <c r="J4" s="7"/>
      <c r="K4" s="7"/>
      <c r="L4" s="7"/>
      <c r="M4" s="7"/>
    </row>
    <row r="5" spans="1:13" ht="31.5" customHeight="1" x14ac:dyDescent="0.35">
      <c r="A5" s="9">
        <v>1</v>
      </c>
      <c r="B5" s="1" t="s">
        <v>1</v>
      </c>
      <c r="C5" s="2" t="s">
        <v>10</v>
      </c>
      <c r="D5" s="2" t="s">
        <v>86</v>
      </c>
      <c r="E5" s="9">
        <v>1</v>
      </c>
      <c r="F5" s="13">
        <v>6500</v>
      </c>
      <c r="G5" s="13">
        <f>E5*F5</f>
        <v>6500</v>
      </c>
    </row>
    <row r="6" spans="1:13" x14ac:dyDescent="0.35">
      <c r="A6" s="9">
        <v>2</v>
      </c>
      <c r="B6" s="1" t="s">
        <v>11</v>
      </c>
      <c r="C6" s="2" t="s">
        <v>12</v>
      </c>
      <c r="D6" s="2" t="s">
        <v>85</v>
      </c>
      <c r="E6" s="9">
        <v>2</v>
      </c>
      <c r="F6" s="13">
        <v>1300</v>
      </c>
      <c r="G6" s="13">
        <f t="shared" ref="G6:G33" si="0">E6*F6</f>
        <v>2600</v>
      </c>
    </row>
    <row r="7" spans="1:13" ht="18.75" customHeight="1" x14ac:dyDescent="0.35">
      <c r="A7" s="9">
        <v>3</v>
      </c>
      <c r="B7" s="1" t="s">
        <v>2</v>
      </c>
      <c r="C7" s="2" t="s">
        <v>13</v>
      </c>
      <c r="D7" s="2" t="s">
        <v>84</v>
      </c>
      <c r="E7" s="9">
        <v>3</v>
      </c>
      <c r="F7" s="13">
        <v>12500</v>
      </c>
      <c r="G7" s="13">
        <f t="shared" si="0"/>
        <v>37500</v>
      </c>
    </row>
    <row r="8" spans="1:13" x14ac:dyDescent="0.35">
      <c r="A8" s="9">
        <v>4</v>
      </c>
      <c r="B8" s="1" t="s">
        <v>3</v>
      </c>
      <c r="C8" s="2" t="s">
        <v>13</v>
      </c>
      <c r="D8" s="2" t="s">
        <v>85</v>
      </c>
      <c r="E8" s="9">
        <v>2</v>
      </c>
      <c r="F8" s="13">
        <v>5000</v>
      </c>
      <c r="G8" s="13">
        <f t="shared" si="0"/>
        <v>10000</v>
      </c>
    </row>
    <row r="9" spans="1:13" x14ac:dyDescent="0.35">
      <c r="A9" s="9">
        <v>5</v>
      </c>
      <c r="B9" s="1" t="s">
        <v>4</v>
      </c>
      <c r="C9" s="2" t="s">
        <v>14</v>
      </c>
      <c r="D9" s="2" t="s">
        <v>87</v>
      </c>
      <c r="E9" s="9">
        <v>6</v>
      </c>
      <c r="F9" s="13">
        <v>2500</v>
      </c>
      <c r="G9" s="13">
        <f t="shared" si="0"/>
        <v>15000</v>
      </c>
    </row>
    <row r="10" spans="1:13" x14ac:dyDescent="0.35">
      <c r="A10" s="9">
        <v>6</v>
      </c>
      <c r="B10" s="1" t="s">
        <v>15</v>
      </c>
      <c r="C10" s="2" t="s">
        <v>16</v>
      </c>
      <c r="D10" s="2" t="s">
        <v>88</v>
      </c>
      <c r="E10" s="9">
        <v>11</v>
      </c>
      <c r="F10" s="13">
        <v>2500</v>
      </c>
      <c r="G10" s="13">
        <f t="shared" si="0"/>
        <v>27500</v>
      </c>
    </row>
    <row r="11" spans="1:13" ht="42" x14ac:dyDescent="0.35">
      <c r="A11" s="9">
        <v>7</v>
      </c>
      <c r="B11" s="1" t="s">
        <v>17</v>
      </c>
      <c r="C11" s="2" t="s">
        <v>18</v>
      </c>
      <c r="D11" s="2" t="s">
        <v>87</v>
      </c>
      <c r="E11" s="9">
        <v>2</v>
      </c>
      <c r="F11" s="13">
        <v>2500</v>
      </c>
      <c r="G11" s="13">
        <f t="shared" si="0"/>
        <v>5000</v>
      </c>
    </row>
    <row r="12" spans="1:13" ht="63" x14ac:dyDescent="0.35">
      <c r="A12" s="9">
        <v>8</v>
      </c>
      <c r="B12" s="1" t="s">
        <v>62</v>
      </c>
      <c r="C12" s="2" t="s">
        <v>61</v>
      </c>
      <c r="D12" s="2" t="s">
        <v>89</v>
      </c>
      <c r="E12" s="9">
        <v>2</v>
      </c>
      <c r="F12" s="13">
        <v>3000</v>
      </c>
      <c r="G12" s="13">
        <f t="shared" si="0"/>
        <v>6000</v>
      </c>
    </row>
    <row r="13" spans="1:13" x14ac:dyDescent="0.35">
      <c r="A13" s="9">
        <v>9</v>
      </c>
      <c r="B13" s="1" t="s">
        <v>5</v>
      </c>
      <c r="C13" s="2" t="s">
        <v>19</v>
      </c>
      <c r="D13" s="2" t="s">
        <v>87</v>
      </c>
      <c r="E13" s="9">
        <v>5</v>
      </c>
      <c r="F13" s="13">
        <v>1500</v>
      </c>
      <c r="G13" s="13">
        <f t="shared" si="0"/>
        <v>7500</v>
      </c>
    </row>
    <row r="14" spans="1:13" x14ac:dyDescent="0.35">
      <c r="A14" s="9">
        <v>10</v>
      </c>
      <c r="B14" s="1" t="s">
        <v>20</v>
      </c>
      <c r="C14" s="2" t="s">
        <v>21</v>
      </c>
      <c r="D14" s="2" t="s">
        <v>90</v>
      </c>
      <c r="E14" s="9">
        <v>10</v>
      </c>
      <c r="F14" s="13">
        <v>1200</v>
      </c>
      <c r="G14" s="13">
        <f t="shared" si="0"/>
        <v>12000</v>
      </c>
    </row>
    <row r="15" spans="1:13" ht="42" x14ac:dyDescent="0.35">
      <c r="A15" s="9">
        <v>11</v>
      </c>
      <c r="B15" s="1" t="s">
        <v>22</v>
      </c>
      <c r="C15" s="2" t="s">
        <v>23</v>
      </c>
      <c r="D15" s="2" t="s">
        <v>91</v>
      </c>
      <c r="E15" s="9">
        <v>56</v>
      </c>
      <c r="F15" s="13">
        <v>650</v>
      </c>
      <c r="G15" s="13">
        <f t="shared" si="0"/>
        <v>36400</v>
      </c>
    </row>
    <row r="16" spans="1:13" x14ac:dyDescent="0.35">
      <c r="A16" s="9">
        <v>12</v>
      </c>
      <c r="B16" s="1" t="s">
        <v>24</v>
      </c>
      <c r="C16" s="2" t="s">
        <v>25</v>
      </c>
      <c r="D16" s="2" t="s">
        <v>92</v>
      </c>
      <c r="E16" s="9">
        <v>18</v>
      </c>
      <c r="F16" s="13">
        <v>650</v>
      </c>
      <c r="G16" s="13">
        <f t="shared" si="0"/>
        <v>11700</v>
      </c>
    </row>
    <row r="17" spans="1:7" ht="42" x14ac:dyDescent="0.35">
      <c r="A17" s="9">
        <v>13</v>
      </c>
      <c r="B17" s="1" t="s">
        <v>26</v>
      </c>
      <c r="C17" s="2" t="s">
        <v>27</v>
      </c>
      <c r="D17" s="2" t="s">
        <v>91</v>
      </c>
      <c r="E17" s="9">
        <v>10</v>
      </c>
      <c r="F17" s="13">
        <v>900</v>
      </c>
      <c r="G17" s="13">
        <f t="shared" si="0"/>
        <v>9000</v>
      </c>
    </row>
    <row r="18" spans="1:7" ht="42" x14ac:dyDescent="0.35">
      <c r="A18" s="9">
        <v>14</v>
      </c>
      <c r="B18" s="1" t="s">
        <v>65</v>
      </c>
      <c r="C18" s="2" t="s">
        <v>28</v>
      </c>
      <c r="D18" s="2" t="s">
        <v>93</v>
      </c>
      <c r="E18" s="9">
        <v>17</v>
      </c>
      <c r="F18" s="13">
        <v>900</v>
      </c>
      <c r="G18" s="13">
        <f t="shared" si="0"/>
        <v>15300</v>
      </c>
    </row>
    <row r="19" spans="1:7" ht="42" x14ac:dyDescent="0.35">
      <c r="A19" s="9">
        <v>15</v>
      </c>
      <c r="B19" s="1" t="s">
        <v>29</v>
      </c>
      <c r="C19" s="2" t="s">
        <v>30</v>
      </c>
      <c r="D19" s="2" t="s">
        <v>93</v>
      </c>
      <c r="E19" s="9">
        <v>4</v>
      </c>
      <c r="F19" s="13">
        <v>900</v>
      </c>
      <c r="G19" s="13">
        <f t="shared" si="0"/>
        <v>3600</v>
      </c>
    </row>
    <row r="20" spans="1:7" x14ac:dyDescent="0.35">
      <c r="A20" s="9">
        <v>16</v>
      </c>
      <c r="B20" s="1" t="s">
        <v>31</v>
      </c>
      <c r="C20" s="2" t="s">
        <v>32</v>
      </c>
      <c r="D20" s="2" t="s">
        <v>94</v>
      </c>
      <c r="E20" s="9">
        <v>500</v>
      </c>
      <c r="F20" s="13">
        <v>300</v>
      </c>
      <c r="G20" s="13">
        <f t="shared" si="0"/>
        <v>150000</v>
      </c>
    </row>
    <row r="21" spans="1:7" ht="42" x14ac:dyDescent="0.35">
      <c r="A21" s="9">
        <v>17</v>
      </c>
      <c r="B21" s="1" t="s">
        <v>33</v>
      </c>
      <c r="C21" s="2" t="s">
        <v>34</v>
      </c>
      <c r="D21" s="2" t="s">
        <v>92</v>
      </c>
      <c r="E21" s="9">
        <v>21</v>
      </c>
      <c r="F21" s="13">
        <v>450</v>
      </c>
      <c r="G21" s="13">
        <f t="shared" si="0"/>
        <v>9450</v>
      </c>
    </row>
    <row r="22" spans="1:7" ht="42" x14ac:dyDescent="0.35">
      <c r="A22" s="9">
        <v>18</v>
      </c>
      <c r="B22" s="1" t="s">
        <v>35</v>
      </c>
      <c r="C22" s="2" t="s">
        <v>36</v>
      </c>
      <c r="D22" s="2" t="s">
        <v>94</v>
      </c>
      <c r="E22" s="9">
        <v>42</v>
      </c>
      <c r="F22" s="13">
        <v>200</v>
      </c>
      <c r="G22" s="13">
        <f t="shared" si="0"/>
        <v>8400</v>
      </c>
    </row>
    <row r="23" spans="1:7" ht="42" x14ac:dyDescent="0.35">
      <c r="A23" s="9">
        <v>19</v>
      </c>
      <c r="B23" s="1" t="s">
        <v>37</v>
      </c>
      <c r="C23" s="2" t="s">
        <v>38</v>
      </c>
      <c r="D23" s="2" t="s">
        <v>95</v>
      </c>
      <c r="E23" s="9">
        <v>40</v>
      </c>
      <c r="F23" s="13">
        <v>500</v>
      </c>
      <c r="G23" s="13">
        <f t="shared" si="0"/>
        <v>20000</v>
      </c>
    </row>
    <row r="24" spans="1:7" ht="42" x14ac:dyDescent="0.35">
      <c r="A24" s="9">
        <v>20</v>
      </c>
      <c r="B24" s="1" t="s">
        <v>39</v>
      </c>
      <c r="C24" s="2" t="s">
        <v>38</v>
      </c>
      <c r="D24" s="2" t="s">
        <v>93</v>
      </c>
      <c r="E24" s="9">
        <v>40</v>
      </c>
      <c r="F24" s="13">
        <v>750</v>
      </c>
      <c r="G24" s="13">
        <f t="shared" si="0"/>
        <v>30000</v>
      </c>
    </row>
    <row r="25" spans="1:7" x14ac:dyDescent="0.35">
      <c r="A25" s="9">
        <v>21</v>
      </c>
      <c r="B25" s="1" t="s">
        <v>40</v>
      </c>
      <c r="C25" s="10" t="s">
        <v>41</v>
      </c>
      <c r="D25" s="2" t="s">
        <v>94</v>
      </c>
      <c r="E25" s="9">
        <v>5</v>
      </c>
      <c r="F25" s="13">
        <v>250</v>
      </c>
      <c r="G25" s="13">
        <f t="shared" si="0"/>
        <v>1250</v>
      </c>
    </row>
    <row r="26" spans="1:7" ht="42" x14ac:dyDescent="0.35">
      <c r="A26" s="9">
        <v>22</v>
      </c>
      <c r="B26" s="1" t="s">
        <v>42</v>
      </c>
      <c r="C26" s="2" t="s">
        <v>43</v>
      </c>
      <c r="D26" s="2" t="s">
        <v>91</v>
      </c>
      <c r="E26" s="11">
        <v>19</v>
      </c>
      <c r="F26" s="13">
        <v>550</v>
      </c>
      <c r="G26" s="13">
        <f t="shared" si="0"/>
        <v>10450</v>
      </c>
    </row>
    <row r="27" spans="1:7" ht="63" x14ac:dyDescent="0.35">
      <c r="A27" s="9">
        <v>23</v>
      </c>
      <c r="B27" s="1" t="s">
        <v>44</v>
      </c>
      <c r="C27" s="2" t="s">
        <v>45</v>
      </c>
      <c r="D27" s="2" t="s">
        <v>93</v>
      </c>
      <c r="E27" s="11">
        <v>10</v>
      </c>
      <c r="F27" s="13">
        <v>900</v>
      </c>
      <c r="G27" s="13">
        <f t="shared" ref="G27" si="1">E27*F27</f>
        <v>9000</v>
      </c>
    </row>
    <row r="28" spans="1:7" ht="62.25" customHeight="1" x14ac:dyDescent="0.35">
      <c r="A28" s="9">
        <v>23</v>
      </c>
      <c r="B28" s="1" t="s">
        <v>105</v>
      </c>
      <c r="C28" s="2" t="s">
        <v>106</v>
      </c>
      <c r="D28" s="2" t="s">
        <v>93</v>
      </c>
      <c r="E28" s="11">
        <v>21</v>
      </c>
      <c r="F28" s="13">
        <v>250</v>
      </c>
      <c r="G28" s="13">
        <f t="shared" si="0"/>
        <v>5250</v>
      </c>
    </row>
    <row r="29" spans="1:7" hidden="1" x14ac:dyDescent="0.35">
      <c r="A29" s="9">
        <v>24</v>
      </c>
      <c r="B29" s="1" t="s">
        <v>46</v>
      </c>
      <c r="C29" s="2" t="s">
        <v>47</v>
      </c>
      <c r="D29" s="2" t="s">
        <v>48</v>
      </c>
      <c r="E29" s="12">
        <v>120</v>
      </c>
      <c r="F29" s="3"/>
      <c r="G29" s="9">
        <f t="shared" si="0"/>
        <v>0</v>
      </c>
    </row>
    <row r="30" spans="1:7" ht="42" hidden="1" x14ac:dyDescent="0.35">
      <c r="A30" s="9">
        <v>25</v>
      </c>
      <c r="B30" s="1" t="s">
        <v>49</v>
      </c>
      <c r="C30" s="2" t="s">
        <v>50</v>
      </c>
      <c r="D30" s="2" t="s">
        <v>51</v>
      </c>
      <c r="E30" s="12">
        <v>100</v>
      </c>
      <c r="F30" s="3"/>
      <c r="G30" s="9">
        <f t="shared" si="0"/>
        <v>0</v>
      </c>
    </row>
    <row r="31" spans="1:7" ht="42" hidden="1" x14ac:dyDescent="0.35">
      <c r="A31" s="9">
        <v>26</v>
      </c>
      <c r="B31" s="1" t="s">
        <v>52</v>
      </c>
      <c r="C31" s="2" t="s">
        <v>53</v>
      </c>
      <c r="D31" s="2" t="s">
        <v>54</v>
      </c>
      <c r="E31" s="12">
        <v>150</v>
      </c>
      <c r="F31" s="3"/>
      <c r="G31" s="9">
        <f t="shared" si="0"/>
        <v>0</v>
      </c>
    </row>
    <row r="32" spans="1:7" ht="42" hidden="1" x14ac:dyDescent="0.35">
      <c r="A32" s="9">
        <v>27</v>
      </c>
      <c r="B32" s="1" t="s">
        <v>55</v>
      </c>
      <c r="C32" s="2" t="s">
        <v>56</v>
      </c>
      <c r="D32" s="2" t="s">
        <v>57</v>
      </c>
      <c r="E32" s="12">
        <v>150</v>
      </c>
      <c r="F32" s="3"/>
      <c r="G32" s="9">
        <f t="shared" si="0"/>
        <v>0</v>
      </c>
    </row>
    <row r="33" spans="1:13" ht="42" hidden="1" x14ac:dyDescent="0.35">
      <c r="A33" s="9">
        <v>28</v>
      </c>
      <c r="B33" s="1" t="s">
        <v>58</v>
      </c>
      <c r="C33" s="2" t="s">
        <v>59</v>
      </c>
      <c r="D33" s="2" t="s">
        <v>60</v>
      </c>
      <c r="E33" s="12">
        <v>200</v>
      </c>
      <c r="F33" s="3"/>
      <c r="G33" s="9">
        <f t="shared" si="0"/>
        <v>0</v>
      </c>
    </row>
    <row r="34" spans="1:13" s="8" customFormat="1" ht="21" customHeight="1" x14ac:dyDescent="0.35">
      <c r="A34" s="24" t="s">
        <v>64</v>
      </c>
      <c r="B34" s="25"/>
      <c r="C34" s="25"/>
      <c r="D34" s="25"/>
      <c r="E34" s="25"/>
      <c r="F34" s="26"/>
      <c r="G34" s="14">
        <f>SUM(G5:G33)</f>
        <v>449400</v>
      </c>
      <c r="H34" s="7"/>
      <c r="I34" s="7"/>
      <c r="J34" s="7"/>
      <c r="K34" s="7"/>
      <c r="L34" s="7"/>
      <c r="M34" s="7"/>
    </row>
    <row r="35" spans="1:13" s="8" customFormat="1" ht="21" customHeight="1" x14ac:dyDescent="0.35">
      <c r="A35" s="22" t="s">
        <v>96</v>
      </c>
      <c r="B35" s="22"/>
      <c r="C35" s="22"/>
      <c r="D35" s="22"/>
      <c r="E35" s="22"/>
      <c r="F35" s="22"/>
      <c r="G35" s="14">
        <f>G34*0.3</f>
        <v>134820</v>
      </c>
      <c r="H35" s="7"/>
      <c r="I35" s="7"/>
      <c r="J35" s="7"/>
      <c r="K35" s="7"/>
      <c r="L35" s="7"/>
      <c r="M35" s="7"/>
    </row>
    <row r="36" spans="1:13" s="8" customFormat="1" ht="21" customHeight="1" x14ac:dyDescent="0.35">
      <c r="A36" s="24" t="s">
        <v>98</v>
      </c>
      <c r="B36" s="25"/>
      <c r="C36" s="25"/>
      <c r="D36" s="25"/>
      <c r="E36" s="25"/>
      <c r="F36" s="25"/>
      <c r="G36" s="18">
        <v>10000</v>
      </c>
      <c r="H36" s="7"/>
      <c r="I36" s="7"/>
      <c r="J36" s="7"/>
      <c r="K36" s="7"/>
      <c r="L36" s="7"/>
      <c r="M36" s="7"/>
    </row>
    <row r="37" spans="1:13" x14ac:dyDescent="0.35">
      <c r="A37" s="28" t="s">
        <v>114</v>
      </c>
      <c r="B37" s="29"/>
      <c r="C37" s="29"/>
      <c r="D37" s="29"/>
      <c r="E37" s="29"/>
      <c r="F37" s="29"/>
      <c r="G37" s="30"/>
    </row>
    <row r="38" spans="1:13" x14ac:dyDescent="0.35">
      <c r="A38" s="9">
        <v>1</v>
      </c>
      <c r="B38" s="2" t="s">
        <v>67</v>
      </c>
      <c r="C38" s="9" t="s">
        <v>0</v>
      </c>
      <c r="D38" s="9" t="s">
        <v>66</v>
      </c>
      <c r="E38" s="9">
        <v>3000</v>
      </c>
      <c r="F38" s="13">
        <v>12</v>
      </c>
      <c r="G38" s="13">
        <f>F38*E38</f>
        <v>36000</v>
      </c>
    </row>
    <row r="39" spans="1:13" x14ac:dyDescent="0.35">
      <c r="A39" s="9">
        <v>2</v>
      </c>
      <c r="B39" s="2" t="s">
        <v>68</v>
      </c>
      <c r="C39" s="9" t="s">
        <v>0</v>
      </c>
      <c r="D39" s="9" t="s">
        <v>69</v>
      </c>
      <c r="E39" s="9">
        <f>(14*0.05)*2700</f>
        <v>1890.0000000000002</v>
      </c>
      <c r="F39" s="13">
        <f>9</f>
        <v>9</v>
      </c>
      <c r="G39" s="13">
        <f>F39*E39</f>
        <v>17010.000000000004</v>
      </c>
    </row>
    <row r="40" spans="1:13" ht="42" x14ac:dyDescent="0.35">
      <c r="A40" s="9">
        <v>3</v>
      </c>
      <c r="B40" s="2" t="s">
        <v>70</v>
      </c>
      <c r="C40" s="9" t="s">
        <v>0</v>
      </c>
      <c r="D40" s="9" t="s">
        <v>79</v>
      </c>
      <c r="E40" s="9">
        <v>32</v>
      </c>
      <c r="F40" s="13">
        <v>1300</v>
      </c>
      <c r="G40" s="13">
        <f>F40*E40</f>
        <v>41600</v>
      </c>
    </row>
    <row r="41" spans="1:13" x14ac:dyDescent="0.35">
      <c r="A41" s="24" t="s">
        <v>64</v>
      </c>
      <c r="B41" s="25"/>
      <c r="C41" s="25"/>
      <c r="D41" s="25"/>
      <c r="E41" s="25"/>
      <c r="F41" s="26"/>
      <c r="G41" s="14">
        <f>G38+G39+G40</f>
        <v>94610</v>
      </c>
    </row>
    <row r="42" spans="1:13" x14ac:dyDescent="0.35">
      <c r="A42" s="22" t="s">
        <v>97</v>
      </c>
      <c r="B42" s="22"/>
      <c r="C42" s="22"/>
      <c r="D42" s="22"/>
      <c r="E42" s="22"/>
      <c r="F42" s="22"/>
      <c r="G42" s="14">
        <f>G41*0.3</f>
        <v>28383</v>
      </c>
    </row>
    <row r="43" spans="1:13" x14ac:dyDescent="0.35">
      <c r="A43" s="22" t="s">
        <v>98</v>
      </c>
      <c r="B43" s="22"/>
      <c r="C43" s="22"/>
      <c r="D43" s="22"/>
      <c r="E43" s="22"/>
      <c r="F43" s="22"/>
      <c r="G43" s="14">
        <v>10000</v>
      </c>
    </row>
    <row r="44" spans="1:13" x14ac:dyDescent="0.35">
      <c r="A44" s="28" t="s">
        <v>117</v>
      </c>
      <c r="B44" s="29"/>
      <c r="C44" s="29"/>
      <c r="D44" s="29"/>
      <c r="E44" s="29"/>
      <c r="F44" s="29"/>
      <c r="G44" s="30"/>
    </row>
    <row r="45" spans="1:13" ht="42" x14ac:dyDescent="0.35">
      <c r="A45" s="9">
        <v>1</v>
      </c>
      <c r="B45" s="2" t="s">
        <v>116</v>
      </c>
      <c r="C45" s="9" t="s">
        <v>0</v>
      </c>
      <c r="D45" s="9" t="s">
        <v>71</v>
      </c>
      <c r="E45" s="9">
        <v>1</v>
      </c>
      <c r="F45" s="13">
        <v>100000</v>
      </c>
      <c r="G45" s="13">
        <f>E45*F45</f>
        <v>100000</v>
      </c>
    </row>
    <row r="46" spans="1:13" ht="63" x14ac:dyDescent="0.35">
      <c r="A46" s="9">
        <v>2</v>
      </c>
      <c r="B46" s="2" t="s">
        <v>112</v>
      </c>
      <c r="C46" s="9" t="s">
        <v>0</v>
      </c>
      <c r="D46" s="9" t="s">
        <v>74</v>
      </c>
      <c r="E46" s="9">
        <v>1</v>
      </c>
      <c r="F46" s="13">
        <v>300000</v>
      </c>
      <c r="G46" s="13">
        <f>F46*E46</f>
        <v>300000</v>
      </c>
    </row>
    <row r="47" spans="1:13" x14ac:dyDescent="0.35">
      <c r="A47" s="9">
        <v>3</v>
      </c>
      <c r="B47" s="2" t="s">
        <v>73</v>
      </c>
      <c r="C47" s="9" t="s">
        <v>0</v>
      </c>
      <c r="D47" s="9" t="s">
        <v>75</v>
      </c>
      <c r="E47" s="9">
        <v>1</v>
      </c>
      <c r="F47" s="13">
        <v>7000</v>
      </c>
      <c r="G47" s="13">
        <f>F47*E47</f>
        <v>7000</v>
      </c>
    </row>
    <row r="48" spans="1:13" x14ac:dyDescent="0.35">
      <c r="A48" s="9">
        <v>4</v>
      </c>
      <c r="B48" s="2" t="s">
        <v>76</v>
      </c>
      <c r="C48" s="9" t="s">
        <v>0</v>
      </c>
      <c r="D48" s="9" t="s">
        <v>77</v>
      </c>
      <c r="E48" s="9">
        <v>1</v>
      </c>
      <c r="F48" s="13">
        <v>12000</v>
      </c>
      <c r="G48" s="13">
        <f>F48*E48</f>
        <v>12000</v>
      </c>
    </row>
    <row r="49" spans="1:7" x14ac:dyDescent="0.35">
      <c r="A49" s="9">
        <v>5</v>
      </c>
      <c r="B49" s="2" t="s">
        <v>72</v>
      </c>
      <c r="C49" s="9" t="s">
        <v>0</v>
      </c>
      <c r="D49" s="9" t="s">
        <v>78</v>
      </c>
      <c r="E49" s="9">
        <v>2</v>
      </c>
      <c r="F49" s="13">
        <v>1500</v>
      </c>
      <c r="G49" s="13">
        <f>F49*E49</f>
        <v>3000</v>
      </c>
    </row>
    <row r="50" spans="1:7" x14ac:dyDescent="0.35">
      <c r="A50" s="24" t="s">
        <v>64</v>
      </c>
      <c r="B50" s="25"/>
      <c r="C50" s="25"/>
      <c r="D50" s="25"/>
      <c r="E50" s="25"/>
      <c r="F50" s="26"/>
      <c r="G50" s="14">
        <f>G45+G46+G47+G48+G49</f>
        <v>422000</v>
      </c>
    </row>
    <row r="51" spans="1:7" x14ac:dyDescent="0.35">
      <c r="A51" s="22" t="s">
        <v>97</v>
      </c>
      <c r="B51" s="22"/>
      <c r="C51" s="22"/>
      <c r="D51" s="22"/>
      <c r="E51" s="22"/>
      <c r="F51" s="22"/>
      <c r="G51" s="18">
        <f>G50*0.3</f>
        <v>126600</v>
      </c>
    </row>
    <row r="52" spans="1:7" x14ac:dyDescent="0.35">
      <c r="A52" s="22" t="s">
        <v>98</v>
      </c>
      <c r="B52" s="22"/>
      <c r="C52" s="22"/>
      <c r="D52" s="22"/>
      <c r="E52" s="22"/>
      <c r="F52" s="22"/>
      <c r="G52" s="18">
        <v>20000</v>
      </c>
    </row>
    <row r="53" spans="1:7" ht="21" customHeight="1" x14ac:dyDescent="0.35">
      <c r="A53" s="28" t="s">
        <v>118</v>
      </c>
      <c r="B53" s="29"/>
      <c r="C53" s="29"/>
      <c r="D53" s="29"/>
      <c r="E53" s="29"/>
      <c r="F53" s="29"/>
      <c r="G53" s="30"/>
    </row>
    <row r="54" spans="1:7" ht="63" x14ac:dyDescent="0.35">
      <c r="A54" s="17">
        <v>1</v>
      </c>
      <c r="B54" s="9" t="s">
        <v>109</v>
      </c>
      <c r="C54" s="9" t="s">
        <v>0</v>
      </c>
      <c r="D54" s="9" t="s">
        <v>99</v>
      </c>
      <c r="E54" s="9">
        <v>30</v>
      </c>
      <c r="F54" s="13">
        <v>880</v>
      </c>
      <c r="G54" s="13">
        <f>E54*F54</f>
        <v>26400</v>
      </c>
    </row>
    <row r="55" spans="1:7" x14ac:dyDescent="0.35">
      <c r="A55" s="9">
        <v>2</v>
      </c>
      <c r="B55" s="2" t="s">
        <v>110</v>
      </c>
      <c r="C55" s="9"/>
      <c r="D55" s="9"/>
      <c r="E55" s="9">
        <v>1</v>
      </c>
      <c r="F55" s="13">
        <v>4000</v>
      </c>
      <c r="G55" s="13">
        <f t="shared" ref="G55:G57" si="2">E55*F55</f>
        <v>4000</v>
      </c>
    </row>
    <row r="56" spans="1:7" ht="42" x14ac:dyDescent="0.35">
      <c r="A56" s="17">
        <v>3</v>
      </c>
      <c r="B56" s="2" t="s">
        <v>111</v>
      </c>
      <c r="C56" s="9"/>
      <c r="D56" s="9"/>
      <c r="E56" s="9">
        <v>1</v>
      </c>
      <c r="F56" s="13">
        <v>5000</v>
      </c>
      <c r="G56" s="13">
        <f t="shared" si="2"/>
        <v>5000</v>
      </c>
    </row>
    <row r="57" spans="1:7" ht="80.25" customHeight="1" x14ac:dyDescent="0.35">
      <c r="A57" s="9">
        <v>4</v>
      </c>
      <c r="B57" s="2" t="s">
        <v>115</v>
      </c>
      <c r="C57" s="9"/>
      <c r="D57" s="9"/>
      <c r="E57" s="9">
        <v>6</v>
      </c>
      <c r="F57" s="13">
        <v>6500</v>
      </c>
      <c r="G57" s="13">
        <f t="shared" si="2"/>
        <v>39000</v>
      </c>
    </row>
    <row r="58" spans="1:7" x14ac:dyDescent="0.35">
      <c r="A58" s="24" t="s">
        <v>64</v>
      </c>
      <c r="B58" s="25"/>
      <c r="C58" s="25"/>
      <c r="D58" s="25"/>
      <c r="E58" s="25"/>
      <c r="F58" s="26"/>
      <c r="G58" s="14">
        <f>SUM(G54:G57)</f>
        <v>74400</v>
      </c>
    </row>
    <row r="59" spans="1:7" x14ac:dyDescent="0.35">
      <c r="A59" s="22" t="s">
        <v>97</v>
      </c>
      <c r="B59" s="22"/>
      <c r="C59" s="22"/>
      <c r="D59" s="22"/>
      <c r="E59" s="22"/>
      <c r="F59" s="22"/>
      <c r="G59" s="14">
        <f>G58*0.5</f>
        <v>37200</v>
      </c>
    </row>
    <row r="60" spans="1:7" x14ac:dyDescent="0.35">
      <c r="A60" s="22" t="s">
        <v>98</v>
      </c>
      <c r="B60" s="22"/>
      <c r="C60" s="22"/>
      <c r="D60" s="22"/>
      <c r="E60" s="22"/>
      <c r="F60" s="22"/>
      <c r="G60" s="14">
        <v>5000</v>
      </c>
    </row>
    <row r="61" spans="1:7" x14ac:dyDescent="0.35">
      <c r="A61" s="28" t="s">
        <v>119</v>
      </c>
      <c r="B61" s="29"/>
      <c r="C61" s="29"/>
      <c r="D61" s="29"/>
      <c r="E61" s="29"/>
      <c r="F61" s="29"/>
      <c r="G61" s="30"/>
    </row>
    <row r="62" spans="1:7" ht="57.75" customHeight="1" x14ac:dyDescent="0.35">
      <c r="A62" s="9">
        <v>1</v>
      </c>
      <c r="B62" s="2" t="s">
        <v>104</v>
      </c>
      <c r="C62" s="9" t="s">
        <v>0</v>
      </c>
      <c r="D62" s="9" t="s">
        <v>101</v>
      </c>
      <c r="E62" s="9">
        <v>1</v>
      </c>
      <c r="F62" s="13">
        <v>11840</v>
      </c>
      <c r="G62" s="13">
        <f>F62*E62</f>
        <v>11840</v>
      </c>
    </row>
    <row r="63" spans="1:7" ht="65.25" customHeight="1" x14ac:dyDescent="0.35">
      <c r="A63" s="9">
        <v>2</v>
      </c>
      <c r="B63" s="2" t="s">
        <v>108</v>
      </c>
      <c r="C63" s="9" t="s">
        <v>0</v>
      </c>
      <c r="D63" s="9" t="s">
        <v>107</v>
      </c>
      <c r="E63" s="9">
        <v>1</v>
      </c>
      <c r="F63" s="13">
        <v>6500</v>
      </c>
      <c r="G63" s="13">
        <f>F63*E63</f>
        <v>6500</v>
      </c>
    </row>
    <row r="64" spans="1:7" ht="37.5" customHeight="1" x14ac:dyDescent="0.35">
      <c r="A64" s="9">
        <v>3</v>
      </c>
      <c r="B64" s="2" t="s">
        <v>102</v>
      </c>
      <c r="C64" s="9" t="s">
        <v>0</v>
      </c>
      <c r="D64" s="9" t="s">
        <v>103</v>
      </c>
      <c r="E64" s="9">
        <v>2</v>
      </c>
      <c r="F64" s="13">
        <v>1000</v>
      </c>
      <c r="G64" s="13">
        <f>F64*E64</f>
        <v>2000</v>
      </c>
    </row>
    <row r="65" spans="1:7" ht="22.5" customHeight="1" x14ac:dyDescent="0.35">
      <c r="A65" s="24" t="s">
        <v>64</v>
      </c>
      <c r="B65" s="25"/>
      <c r="C65" s="25"/>
      <c r="D65" s="25"/>
      <c r="E65" s="25"/>
      <c r="F65" s="26"/>
      <c r="G65" s="14">
        <f>SUM(G62:G64)</f>
        <v>20340</v>
      </c>
    </row>
    <row r="66" spans="1:7" x14ac:dyDescent="0.35">
      <c r="A66" s="22" t="s">
        <v>98</v>
      </c>
      <c r="B66" s="22"/>
      <c r="C66" s="22"/>
      <c r="D66" s="22"/>
      <c r="E66" s="22"/>
      <c r="F66" s="22"/>
      <c r="G66" s="14">
        <f>3000+3000</f>
        <v>6000</v>
      </c>
    </row>
    <row r="67" spans="1:7" ht="33" customHeight="1" x14ac:dyDescent="0.35">
      <c r="A67" s="24" t="s">
        <v>121</v>
      </c>
      <c r="B67" s="25"/>
      <c r="C67" s="25"/>
      <c r="D67" s="25"/>
      <c r="E67" s="25"/>
      <c r="F67" s="26"/>
      <c r="G67" s="14">
        <f>60000</f>
        <v>60000</v>
      </c>
    </row>
    <row r="68" spans="1:7" ht="36" customHeight="1" x14ac:dyDescent="0.35">
      <c r="A68" s="22" t="s">
        <v>120</v>
      </c>
      <c r="B68" s="22"/>
      <c r="C68" s="22"/>
      <c r="D68" s="22"/>
      <c r="E68" s="22"/>
      <c r="F68" s="22"/>
      <c r="G68" s="16">
        <v>30000</v>
      </c>
    </row>
    <row r="69" spans="1:7" ht="21" customHeight="1" x14ac:dyDescent="0.35">
      <c r="A69" s="6"/>
      <c r="B69" s="6"/>
      <c r="C69" s="6"/>
      <c r="D69" s="6"/>
      <c r="E69" s="6"/>
      <c r="F69" s="6"/>
      <c r="G69" s="6"/>
    </row>
    <row r="70" spans="1:7" x14ac:dyDescent="0.35">
      <c r="A70" s="28" t="s">
        <v>80</v>
      </c>
      <c r="B70" s="29"/>
      <c r="C70" s="29"/>
      <c r="D70" s="29"/>
      <c r="E70" s="29"/>
      <c r="F70" s="30"/>
      <c r="G70" s="15">
        <f>G34+G35+G36+G41+G42+G43+G50+G51+G52+G58+G59+G60+G65+G66+G67+G68</f>
        <v>1528753</v>
      </c>
    </row>
    <row r="73" spans="1:7" x14ac:dyDescent="0.35">
      <c r="B73" s="19" t="s">
        <v>100</v>
      </c>
    </row>
  </sheetData>
  <mergeCells count="30">
    <mergeCell ref="A70:F70"/>
    <mergeCell ref="A66:F66"/>
    <mergeCell ref="A41:F41"/>
    <mergeCell ref="A35:F35"/>
    <mergeCell ref="A42:F42"/>
    <mergeCell ref="A43:F43"/>
    <mergeCell ref="A67:F67"/>
    <mergeCell ref="A50:F50"/>
    <mergeCell ref="A65:F65"/>
    <mergeCell ref="A52:F52"/>
    <mergeCell ref="A36:F36"/>
    <mergeCell ref="A51:F51"/>
    <mergeCell ref="A61:G61"/>
    <mergeCell ref="A60:F60"/>
    <mergeCell ref="A1:G1"/>
    <mergeCell ref="A68:F68"/>
    <mergeCell ref="A4:G4"/>
    <mergeCell ref="A34:F34"/>
    <mergeCell ref="F2:F3"/>
    <mergeCell ref="G2:G3"/>
    <mergeCell ref="A2:A3"/>
    <mergeCell ref="B2:B3"/>
    <mergeCell ref="C2:C3"/>
    <mergeCell ref="D2:D3"/>
    <mergeCell ref="E2:E3"/>
    <mergeCell ref="A37:G37"/>
    <mergeCell ref="A44:G44"/>
    <mergeCell ref="A53:G53"/>
    <mergeCell ref="A58:F58"/>
    <mergeCell ref="A59:F59"/>
  </mergeCells>
  <hyperlinks>
    <hyperlink ref="C25" r:id="rId1" display="https://yandex.ru/images/search?text=%D0%93%D0%B5%D0%B9%D1%85%D0%B5%D1%80%D0%B0%20Heuchera%20Pink%20Panther&amp;source=related-duck" xr:uid="{DD299212-285E-4BF2-8E93-AFE6BDC2A52E}"/>
  </hyperlinks>
  <pageMargins left="0.75" right="0.75" top="1" bottom="1" header="0.5" footer="0.5"/>
  <pageSetup paperSize="9" orientation="portrait" horizontalDpi="4294967292" verticalDpi="4294967292"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>Design Studio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Evstratov</dc:creator>
  <cp:lastModifiedBy>Sergey</cp:lastModifiedBy>
  <dcterms:created xsi:type="dcterms:W3CDTF">2020-01-24T20:14:55Z</dcterms:created>
  <dcterms:modified xsi:type="dcterms:W3CDTF">2022-03-04T09:08:09Z</dcterms:modified>
</cp:coreProperties>
</file>