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filterPrivacy="1" defaultThemeVersion="124226"/>
  <xr:revisionPtr revIDLastSave="0" documentId="13_ncr:1_{0C0157D5-041E-416E-A8F4-D76BE1903A3B}" xr6:coauthVersionLast="36" xr6:coauthVersionMax="36" xr10:uidLastSave="{00000000-0000-0000-0000-000000000000}"/>
  <bookViews>
    <workbookView xWindow="0" yWindow="0" windowWidth="9192" windowHeight="4320" xr2:uid="{00000000-000D-0000-FFFF-FFFF00000000}"/>
  </bookViews>
  <sheets>
    <sheet name="Смета1" sheetId="2" r:id="rId1"/>
  </sheets>
  <calcPr calcId="191029"/>
</workbook>
</file>

<file path=xl/calcChain.xml><?xml version="1.0" encoding="utf-8"?>
<calcChain xmlns="http://schemas.openxmlformats.org/spreadsheetml/2006/main">
  <c r="E44" i="2" l="1"/>
  <c r="E20" i="2" l="1"/>
  <c r="E48" i="2"/>
  <c r="E36" i="2"/>
  <c r="E35" i="2"/>
  <c r="E24" i="2" l="1"/>
  <c r="E25" i="2"/>
  <c r="E21" i="2"/>
  <c r="E22" i="2"/>
  <c r="E23" i="2"/>
  <c r="E26" i="2"/>
  <c r="E19" i="2"/>
  <c r="E8" i="2"/>
  <c r="E28" i="2" l="1"/>
  <c r="E46" i="2"/>
  <c r="E43" i="2"/>
  <c r="E10" i="2"/>
  <c r="E37" i="2"/>
  <c r="E45" i="2" s="1"/>
  <c r="E33" i="2"/>
  <c r="E34" i="2"/>
  <c r="E32" i="2"/>
  <c r="E39" i="2" l="1"/>
  <c r="E13" i="2"/>
  <c r="E12" i="2"/>
  <c r="E11" i="2"/>
  <c r="E9" i="2"/>
  <c r="E7" i="2"/>
  <c r="E6" i="2"/>
  <c r="E5" i="2"/>
  <c r="E15" i="2" l="1"/>
  <c r="E47" i="2" s="1"/>
  <c r="E50" i="2" s="1"/>
  <c r="D53" i="2" s="1"/>
</calcChain>
</file>

<file path=xl/sharedStrings.xml><?xml version="1.0" encoding="utf-8"?>
<sst xmlns="http://schemas.openxmlformats.org/spreadsheetml/2006/main" count="111" uniqueCount="81">
  <si>
    <t>Название растения</t>
  </si>
  <si>
    <t>Упаковка</t>
  </si>
  <si>
    <t>Количество, шт.</t>
  </si>
  <si>
    <t>Цена ед., руб.</t>
  </si>
  <si>
    <t xml:space="preserve">Стоимость, руб. </t>
  </si>
  <si>
    <t>P9</t>
  </si>
  <si>
    <t>C1</t>
  </si>
  <si>
    <t xml:space="preserve"> I. Посадочный материал</t>
  </si>
  <si>
    <t>Наименование</t>
  </si>
  <si>
    <t>Монтаж дорожки</t>
  </si>
  <si>
    <t>https://shop-gardenplants.ru/catalog/dekorativnye_travy_zlaki/shchuchka/2767/</t>
  </si>
  <si>
    <t>https://zpitomnik.ru/product/gipsofila_metelchataya_snowflake/</t>
  </si>
  <si>
    <t xml:space="preserve">С2 </t>
  </si>
  <si>
    <t>https://vsesorta.ru/catalog/plants/p/moliniya-golubaya-heidezwerg_734275/</t>
  </si>
  <si>
    <t>https://zpitomnik.ru/product/skumpiya_young_lady/</t>
  </si>
  <si>
    <t>https://vsesorta.ru/catalog/plants/p/cotinus-coggygria-old-fashioned-skumpiya-kozhevennaya-old-feshend_906749/</t>
  </si>
  <si>
    <t>C15</t>
  </si>
  <si>
    <t>https://vsesorta.ru/catalog/plants/p/tysyachelistnik-obyknovennyy-mondpagode_898294/</t>
  </si>
  <si>
    <t>https://divosad.ru/catalog/sazhentsy_dekorativnykh_kultur/zlakovye_rasteniya/miskantus_kitayskiy_adazhio_miscanthus_sinensis_adagio_10_15sm_r9/</t>
  </si>
  <si>
    <t>https://zymbo.ru/dlya-doma/svetjashhiesja-kamni</t>
  </si>
  <si>
    <t>Количество</t>
  </si>
  <si>
    <t xml:space="preserve">Итого </t>
  </si>
  <si>
    <t>Доставка посадочного материала</t>
  </si>
  <si>
    <t>Общая стоимость</t>
  </si>
  <si>
    <t>Гипсофила метельчатая                         Gypsophila paniculata "Snowflake"</t>
  </si>
  <si>
    <t>Скумпия кожевенная                                    Cotinus coggygria "Old Fashioned"</t>
  </si>
  <si>
    <t>Скумпия кожевенная                                     Cotinus coggygria "Young Lady"</t>
  </si>
  <si>
    <t>Мискантус китайский                                     Miscantus sinensis "Adagio"</t>
  </si>
  <si>
    <t>Молиния голубая                                              Molinia caerulea "Heidezwerg"</t>
  </si>
  <si>
    <t>Щучка дернистая                                         Deschamsia cespitodsa "Palava"</t>
  </si>
  <si>
    <t>Примечание/ ссылки</t>
  </si>
  <si>
    <t>м3</t>
  </si>
  <si>
    <t>Ед. измерения</t>
  </si>
  <si>
    <t>м2</t>
  </si>
  <si>
    <t>шт</t>
  </si>
  <si>
    <t>II. МАФы и освещение</t>
  </si>
  <si>
    <t>Скульптура-фонарь  "Заяц с одуванчиком"       h 2,5м d 1м</t>
  </si>
  <si>
    <t>п.м.</t>
  </si>
  <si>
    <t>https://kwa-gold.ru/product/parametricheskaya-skamya/</t>
  </si>
  <si>
    <t>Скамья параметрическая из влагостойкой фанеры</t>
  </si>
  <si>
    <t>Авторский надзор</t>
  </si>
  <si>
    <t>II. Устройство дорожки и клумб</t>
  </si>
  <si>
    <t>IV. Услуги и работы</t>
  </si>
  <si>
    <t xml:space="preserve">Щебень гравийный фракция 3-10 с доставкой </t>
  </si>
  <si>
    <t>C1,5</t>
  </si>
  <si>
    <t>Бутелуа изящная 
Bouteloua gracilis</t>
  </si>
  <si>
    <t>Тысячелистник обыкновенный белый Achillea millefolium "Mondpagode"</t>
  </si>
  <si>
    <t>http://rusroza.ru/shop/item/1/3376/</t>
  </si>
  <si>
    <t>C5</t>
  </si>
  <si>
    <t>https://leroymerlin.ru/product/geotekstil-landshaftnyy-1h50-m-150-g-m2-12942222/</t>
  </si>
  <si>
    <t>Геотекстиль ландшафтный с доставкой плотность 150 г/м2, 50м</t>
  </si>
  <si>
    <t>https://www.tg-stroy.ru/sheben-graviyniy.html</t>
  </si>
  <si>
    <t>https://opt6.ru/products/rechnoy_pesok_1000_kg/</t>
  </si>
  <si>
    <t>Песок средней крупности (на "подушку" основания, слой 10 см, коэф. упл. 1,15 с доставкой, 1000 кг</t>
  </si>
  <si>
    <t>https://www.pankamen.ru/catalog/plitnyak/plitnyak_zlatolit_zelyenyy_kvarts_slanets/?oid=867</t>
  </si>
  <si>
    <t>Природный камень плитняк (плашка) 
35-45 мм</t>
  </si>
  <si>
    <t>мешок</t>
  </si>
  <si>
    <t xml:space="preserve">Светящиеся камни с доставкой, 
мешок 100 штук
</t>
  </si>
  <si>
    <t>https://xn--80avc2av3a.xn--p1ai/product/kora-sibirskoj-listvennicy-evro-standart-mulcha/</t>
  </si>
  <si>
    <t>Мульча органическая, кора лиственницы. Фракция 1-3см
Слой 3 см, мешок 60л</t>
  </si>
  <si>
    <t>https://artobject.top/item/%D0%B7%D0%B0%D1%8F%D1%86-%D1%81-%D0%BE%D0%B4%D1%83%D0%B2%D0%B0%D0%BD%D1%87%D0%B8%D0%BA%D0%BE%D0%BC-2/</t>
  </si>
  <si>
    <t>https://www.isolux.ru/bordyur-standartpark-kanta-sp-b-1000-10-02-pp-plastikoviy-zeleniy-82552-z.html</t>
  </si>
  <si>
    <r>
      <rPr>
        <u/>
        <sz val="11"/>
        <color theme="1"/>
        <rFont val="Arial"/>
        <family val="2"/>
        <charset val="204"/>
      </rPr>
      <t xml:space="preserve">Для периметра участка </t>
    </r>
    <r>
      <rPr>
        <sz val="11"/>
        <color theme="1"/>
        <rFont val="Arial"/>
        <family val="2"/>
        <charset val="204"/>
      </rPr>
      <t xml:space="preserve">
Бордюр Standartpark Kanta SP Б-1000.10.02-ПП пластиковый зеленый 82552-З, 10 м</t>
    </r>
  </si>
  <si>
    <t>https://www.isolux.ru/bordyur-standartpark-kanta-sp-b-1000-10-02-pp-plastikoviy-korichneviy-82552-k.html</t>
  </si>
  <si>
    <r>
      <rPr>
        <u/>
        <sz val="11"/>
        <color theme="1"/>
        <rFont val="Arial"/>
        <family val="2"/>
        <charset val="204"/>
      </rPr>
      <t>Для клумб</t>
    </r>
    <r>
      <rPr>
        <sz val="11"/>
        <color theme="1"/>
        <rFont val="Arial"/>
        <family val="2"/>
        <charset val="204"/>
      </rPr>
      <t xml:space="preserve">
Бордюр Standartpark Kanta SP Б-1000.10.02-ПП пластиковый коричневый 82552-К, 10 м</t>
    </r>
  </si>
  <si>
    <t>Посадка растений (25% от стоимости посадочного материала)</t>
  </si>
  <si>
    <r>
      <t>Тысячелистник обыкновенный розовый Achillea millefolium "</t>
    </r>
    <r>
      <rPr>
        <sz val="11"/>
        <rFont val="Arial"/>
        <family val="2"/>
        <charset val="204"/>
      </rPr>
      <t>Apple Blossom"</t>
    </r>
  </si>
  <si>
    <t>https://www.pervocvet-shop.ru/catalog/tysyachelistnik-sazhentsy.html/nid/22289</t>
  </si>
  <si>
    <t>рулон</t>
  </si>
  <si>
    <t>Смета на реализицию проекта выставочного сада "Атмосфера"</t>
  </si>
  <si>
    <t>https://kwa-gold.ru</t>
  </si>
  <si>
    <t>Уличный светильник TECTOR 4150 PUNTO 50W IP66 для архитектурной подсветки</t>
  </si>
  <si>
    <t>https://palantirsvet.ru/tector-4150-punto-50w-ip66-ulichnyy-svetilnik/</t>
  </si>
  <si>
    <t>https://vssvet.ru/ulichnye/landshaftnyj-svetilnik-mw-light-merkurij-807040401-detail</t>
  </si>
  <si>
    <t>Ландшафтный светильник MW-Light Меркурий 807040401</t>
  </si>
  <si>
    <t>https://vssvet.ru/component/virtuemart/gauss/lampa-gauss-led-elementary-mr16-gu5-3-3-5w-4100k-1-10-100-detail?Ite</t>
  </si>
  <si>
    <t>Лампа Gauss LED Elementary MR16 GU5.3 3.5W 4100K (для ландшафтного светильника)</t>
  </si>
  <si>
    <t>Монтаж осветительного оборудования</t>
  </si>
  <si>
    <t>Арка частично параметрическая из влагостойкой фанеры</t>
  </si>
  <si>
    <t>Монтаж арки и скамьи</t>
  </si>
  <si>
    <t>т*1,15%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</si>
</sst>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0000CC"/>
      <name val="Calibri"/>
      <family val="2"/>
      <scheme val="minor"/>
    </font>
    <font>
      <sz val="11"/>
      <color rgb="FF0000CC"/>
      <name val="Arial"/>
      <family val="2"/>
      <charset val="204"/>
    </font>
    <font>
      <u/>
      <sz val="11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/>
    <xf numFmtId="3" fontId="3" fillId="0" borderId="2" xfId="0" applyNumberFormat="1" applyFont="1" applyBorder="1"/>
    <xf numFmtId="0" fontId="3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3" fontId="6" fillId="0" borderId="0" xfId="0" applyNumberFormat="1" applyFont="1" applyFill="1" applyBorder="1"/>
    <xf numFmtId="0" fontId="6" fillId="0" borderId="3" xfId="0" applyFont="1" applyBorder="1" applyAlignment="1">
      <alignment vertic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12" fillId="0" borderId="1" xfId="1" applyFont="1" applyBorder="1" applyAlignment="1">
      <alignment wrapText="1"/>
    </xf>
    <xf numFmtId="0" fontId="12" fillId="2" borderId="1" xfId="1" applyFont="1" applyFill="1" applyBorder="1"/>
    <xf numFmtId="0" fontId="12" fillId="2" borderId="1" xfId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2" fillId="0" borderId="1" xfId="1" applyFont="1" applyBorder="1"/>
    <xf numFmtId="0" fontId="11" fillId="0" borderId="1" xfId="0" applyFont="1" applyFill="1" applyBorder="1" applyAlignment="1">
      <alignment wrapText="1"/>
    </xf>
    <xf numFmtId="0" fontId="12" fillId="0" borderId="1" xfId="1" applyFont="1" applyFill="1" applyBorder="1" applyAlignment="1">
      <alignment wrapText="1"/>
    </xf>
    <xf numFmtId="0" fontId="12" fillId="0" borderId="0" xfId="1" applyFont="1"/>
    <xf numFmtId="0" fontId="12" fillId="0" borderId="0" xfId="1" applyFont="1" applyAlignment="1">
      <alignment wrapText="1"/>
    </xf>
    <xf numFmtId="0" fontId="11" fillId="0" borderId="0" xfId="0" applyFont="1"/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ssvet.ru/component/virtuemart/gauss/lampa-gauss-led-elementary-mr16-gu5-3-3-5w-4100k-1-10-100-detail?Ite" TargetMode="External"/><Relationship Id="rId3" Type="http://schemas.openxmlformats.org/officeDocument/2006/relationships/hyperlink" Target="https://vssvet.ru/ulichnye/landshaftnyj-svetilnik-mw-light-merkurij-807040401-detail" TargetMode="External"/><Relationship Id="rId7" Type="http://schemas.openxmlformats.org/officeDocument/2006/relationships/hyperlink" Target="https://palantirsvet.ru/tector-4150-punto-50w-ip66-ulichnyy-svetilnik/" TargetMode="External"/><Relationship Id="rId2" Type="http://schemas.openxmlformats.org/officeDocument/2006/relationships/hyperlink" Target="https://artobject.top/item/%D0%B7%D0%B0%D1%8F%D1%86-%D1%81-%D0%BE%D0%B4%D1%83%D0%B2%D0%B0%D0%BD%D1%87%D0%B8%D0%BA%D0%BE%D0%BC-2/" TargetMode="External"/><Relationship Id="rId1" Type="http://schemas.openxmlformats.org/officeDocument/2006/relationships/hyperlink" Target="https://www.pervocvet-shop.ru/catalog/tysyachelistnik-sazhentsy.html/nid/22289" TargetMode="External"/><Relationship Id="rId6" Type="http://schemas.openxmlformats.org/officeDocument/2006/relationships/hyperlink" Target="https://zymbo.ru/dlya-doma/svetjashhiesja-kamni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kwa-gold.ru/" TargetMode="External"/><Relationship Id="rId10" Type="http://schemas.openxmlformats.org/officeDocument/2006/relationships/hyperlink" Target="https://opt6.ru/products/rechnoy_pesok_1000_kg/" TargetMode="External"/><Relationship Id="rId4" Type="http://schemas.openxmlformats.org/officeDocument/2006/relationships/hyperlink" Target="https://www.tg-stroy.ru/sheben-graviyniy.html" TargetMode="External"/><Relationship Id="rId9" Type="http://schemas.openxmlformats.org/officeDocument/2006/relationships/hyperlink" Target="https://www.pankamen.ru/catalog/plitnyak/plitnyak_zlatolit_zelyenyy_kvarts_slanets/?oid=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28" zoomScale="60" zoomScaleNormal="60" workbookViewId="0">
      <selection activeCell="F61" sqref="F61"/>
    </sheetView>
  </sheetViews>
  <sheetFormatPr defaultRowHeight="14.4" x14ac:dyDescent="0.3"/>
  <cols>
    <col min="1" max="1" width="44.88671875" customWidth="1"/>
    <col min="2" max="2" width="14.109375" customWidth="1"/>
    <col min="3" max="3" width="16.33203125" customWidth="1"/>
    <col min="4" max="4" width="19.33203125" customWidth="1"/>
    <col min="5" max="5" width="22.5546875" customWidth="1"/>
    <col min="6" max="6" width="69.44140625" customWidth="1"/>
  </cols>
  <sheetData>
    <row r="1" spans="1:6" ht="37.200000000000003" customHeight="1" x14ac:dyDescent="0.3">
      <c r="A1" s="48" t="s">
        <v>69</v>
      </c>
      <c r="B1" s="48"/>
      <c r="C1" s="48"/>
      <c r="D1" s="48"/>
      <c r="E1" s="48"/>
    </row>
    <row r="3" spans="1:6" ht="15.75" customHeight="1" x14ac:dyDescent="0.3">
      <c r="A3" s="50" t="s">
        <v>7</v>
      </c>
      <c r="B3" s="51"/>
      <c r="C3" s="51"/>
      <c r="D3" s="51"/>
      <c r="E3" s="51"/>
      <c r="F3" s="52"/>
    </row>
    <row r="4" spans="1:6" ht="34.200000000000003" customHeight="1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30</v>
      </c>
    </row>
    <row r="5" spans="1:6" s="1" customFormat="1" ht="33" customHeight="1" x14ac:dyDescent="0.3">
      <c r="A5" s="3" t="s">
        <v>25</v>
      </c>
      <c r="B5" s="4" t="s">
        <v>16</v>
      </c>
      <c r="C5" s="29">
        <v>1</v>
      </c>
      <c r="D5" s="4">
        <v>5888</v>
      </c>
      <c r="E5" s="13">
        <f>C5*D5</f>
        <v>5888</v>
      </c>
      <c r="F5" s="53" t="s">
        <v>15</v>
      </c>
    </row>
    <row r="6" spans="1:6" s="1" customFormat="1" ht="33" customHeight="1" x14ac:dyDescent="0.3">
      <c r="A6" s="3" t="s">
        <v>26</v>
      </c>
      <c r="B6" s="4" t="s">
        <v>12</v>
      </c>
      <c r="C6" s="29">
        <v>1</v>
      </c>
      <c r="D6" s="4">
        <v>1000</v>
      </c>
      <c r="E6" s="13">
        <f>C6*D6</f>
        <v>1000</v>
      </c>
      <c r="F6" s="53" t="s">
        <v>14</v>
      </c>
    </row>
    <row r="7" spans="1:6" s="1" customFormat="1" ht="33" customHeight="1" x14ac:dyDescent="0.3">
      <c r="A7" s="3" t="s">
        <v>27</v>
      </c>
      <c r="B7" s="4" t="s">
        <v>5</v>
      </c>
      <c r="C7" s="4">
        <v>1</v>
      </c>
      <c r="D7" s="4">
        <v>380</v>
      </c>
      <c r="E7" s="13">
        <f>C7*D7</f>
        <v>380</v>
      </c>
      <c r="F7" s="53" t="s">
        <v>18</v>
      </c>
    </row>
    <row r="8" spans="1:6" s="1" customFormat="1" ht="33" customHeight="1" x14ac:dyDescent="0.3">
      <c r="A8" s="3" t="s">
        <v>28</v>
      </c>
      <c r="B8" s="4" t="s">
        <v>12</v>
      </c>
      <c r="C8" s="4">
        <v>5</v>
      </c>
      <c r="D8" s="4">
        <v>480</v>
      </c>
      <c r="E8" s="13">
        <f>C8*D8</f>
        <v>2400</v>
      </c>
      <c r="F8" s="53" t="s">
        <v>13</v>
      </c>
    </row>
    <row r="9" spans="1:6" s="1" customFormat="1" ht="33" customHeight="1" x14ac:dyDescent="0.3">
      <c r="A9" s="3" t="s">
        <v>29</v>
      </c>
      <c r="B9" s="4" t="s">
        <v>12</v>
      </c>
      <c r="C9" s="29">
        <v>8</v>
      </c>
      <c r="D9" s="4">
        <v>350</v>
      </c>
      <c r="E9" s="13">
        <f>C9*D9</f>
        <v>2800</v>
      </c>
      <c r="F9" s="54" t="s">
        <v>10</v>
      </c>
    </row>
    <row r="10" spans="1:6" s="1" customFormat="1" ht="33" customHeight="1" x14ac:dyDescent="0.3">
      <c r="A10" s="3" t="s">
        <v>45</v>
      </c>
      <c r="B10" s="4" t="s">
        <v>48</v>
      </c>
      <c r="C10" s="29">
        <v>9</v>
      </c>
      <c r="D10" s="4">
        <v>350</v>
      </c>
      <c r="E10" s="13">
        <f t="shared" ref="E10:E11" si="0">C10*D10</f>
        <v>3150</v>
      </c>
      <c r="F10" s="53" t="s">
        <v>47</v>
      </c>
    </row>
    <row r="11" spans="1:6" s="1" customFormat="1" ht="33" customHeight="1" x14ac:dyDescent="0.3">
      <c r="A11" s="3" t="s">
        <v>24</v>
      </c>
      <c r="B11" s="4" t="s">
        <v>12</v>
      </c>
      <c r="C11" s="29">
        <v>6</v>
      </c>
      <c r="D11" s="4">
        <v>650</v>
      </c>
      <c r="E11" s="13">
        <f t="shared" si="0"/>
        <v>3900</v>
      </c>
      <c r="F11" s="53" t="s">
        <v>11</v>
      </c>
    </row>
    <row r="12" spans="1:6" s="1" customFormat="1" ht="33" customHeight="1" x14ac:dyDescent="0.3">
      <c r="A12" s="30" t="s">
        <v>46</v>
      </c>
      <c r="B12" s="4" t="s">
        <v>6</v>
      </c>
      <c r="C12" s="29">
        <v>3</v>
      </c>
      <c r="D12" s="4">
        <v>400</v>
      </c>
      <c r="E12" s="13">
        <f>C12*D12</f>
        <v>1200</v>
      </c>
      <c r="F12" s="53" t="s">
        <v>17</v>
      </c>
    </row>
    <row r="13" spans="1:6" s="1" customFormat="1" ht="37.200000000000003" customHeight="1" x14ac:dyDescent="0.3">
      <c r="A13" s="3" t="s">
        <v>66</v>
      </c>
      <c r="B13" s="4" t="s">
        <v>44</v>
      </c>
      <c r="C13" s="4">
        <v>6</v>
      </c>
      <c r="D13" s="4">
        <v>500</v>
      </c>
      <c r="E13" s="13">
        <f>C13*D13</f>
        <v>3000</v>
      </c>
      <c r="F13" s="55" t="s">
        <v>67</v>
      </c>
    </row>
    <row r="14" spans="1:6" ht="15" thickBot="1" x14ac:dyDescent="0.35">
      <c r="A14" s="5"/>
      <c r="B14" s="5"/>
      <c r="C14" s="5"/>
      <c r="D14" s="5"/>
      <c r="E14" s="5"/>
      <c r="F14" s="5"/>
    </row>
    <row r="15" spans="1:6" ht="15" thickBot="1" x14ac:dyDescent="0.35">
      <c r="A15" s="5"/>
      <c r="B15" s="5"/>
      <c r="C15" s="5"/>
      <c r="D15" s="6" t="s">
        <v>21</v>
      </c>
      <c r="E15" s="14">
        <f>SUM(E5:E13)</f>
        <v>23718</v>
      </c>
      <c r="F15" s="5"/>
    </row>
    <row r="16" spans="1:6" x14ac:dyDescent="0.3">
      <c r="A16" s="5"/>
      <c r="B16" s="5"/>
      <c r="C16" s="5"/>
      <c r="D16" s="5"/>
      <c r="E16" s="5"/>
      <c r="F16" s="5"/>
    </row>
    <row r="17" spans="1:6" ht="15" customHeight="1" x14ac:dyDescent="0.3">
      <c r="A17" s="49" t="s">
        <v>41</v>
      </c>
      <c r="B17" s="49"/>
      <c r="C17" s="49"/>
      <c r="D17" s="49"/>
      <c r="E17" s="49"/>
      <c r="F17" s="49"/>
    </row>
    <row r="18" spans="1:6" ht="27" customHeight="1" x14ac:dyDescent="0.3">
      <c r="A18" s="15" t="s">
        <v>8</v>
      </c>
      <c r="B18" s="20" t="s">
        <v>32</v>
      </c>
      <c r="C18" s="15" t="s">
        <v>20</v>
      </c>
      <c r="D18" s="2" t="s">
        <v>3</v>
      </c>
      <c r="E18" s="16" t="s">
        <v>4</v>
      </c>
      <c r="F18" s="2" t="s">
        <v>30</v>
      </c>
    </row>
    <row r="19" spans="1:6" ht="38.25" customHeight="1" x14ac:dyDescent="0.3">
      <c r="A19" s="30" t="s">
        <v>50</v>
      </c>
      <c r="B19" s="21" t="s">
        <v>68</v>
      </c>
      <c r="C19" s="22">
        <v>1</v>
      </c>
      <c r="D19" s="23">
        <v>1668</v>
      </c>
      <c r="E19" s="24">
        <f>C19*D19</f>
        <v>1668</v>
      </c>
      <c r="F19" s="53" t="s">
        <v>49</v>
      </c>
    </row>
    <row r="20" spans="1:6" ht="46.2" customHeight="1" x14ac:dyDescent="0.3">
      <c r="A20" s="30" t="s">
        <v>53</v>
      </c>
      <c r="B20" s="21" t="s">
        <v>80</v>
      </c>
      <c r="C20" s="21">
        <v>1</v>
      </c>
      <c r="D20" s="23">
        <v>2697</v>
      </c>
      <c r="E20" s="24">
        <f>D20*1.15</f>
        <v>3101.5499999999997</v>
      </c>
      <c r="F20" s="56" t="s">
        <v>52</v>
      </c>
    </row>
    <row r="21" spans="1:6" ht="34.5" customHeight="1" x14ac:dyDescent="0.3">
      <c r="A21" s="38" t="s">
        <v>43</v>
      </c>
      <c r="B21" s="33" t="s">
        <v>31</v>
      </c>
      <c r="C21" s="39">
        <v>3</v>
      </c>
      <c r="D21" s="40">
        <v>2660</v>
      </c>
      <c r="E21" s="34">
        <f t="shared" ref="E21" si="1">C21*D21</f>
        <v>7980</v>
      </c>
      <c r="F21" s="57" t="s">
        <v>51</v>
      </c>
    </row>
    <row r="22" spans="1:6" ht="43.95" customHeight="1" x14ac:dyDescent="0.3">
      <c r="A22" s="41" t="s">
        <v>55</v>
      </c>
      <c r="B22" s="33" t="s">
        <v>33</v>
      </c>
      <c r="C22" s="39">
        <v>4</v>
      </c>
      <c r="D22" s="40">
        <v>850</v>
      </c>
      <c r="E22" s="34">
        <f t="shared" ref="E22:E26" si="2">C22*D22</f>
        <v>3400</v>
      </c>
      <c r="F22" s="58" t="s">
        <v>54</v>
      </c>
    </row>
    <row r="23" spans="1:6" ht="44.25" customHeight="1" x14ac:dyDescent="0.3">
      <c r="A23" s="41" t="s">
        <v>62</v>
      </c>
      <c r="B23" s="33" t="s">
        <v>34</v>
      </c>
      <c r="C23" s="39">
        <v>2</v>
      </c>
      <c r="D23" s="40">
        <v>922</v>
      </c>
      <c r="E23" s="34">
        <f t="shared" si="2"/>
        <v>1844</v>
      </c>
      <c r="F23" s="59" t="s">
        <v>61</v>
      </c>
    </row>
    <row r="24" spans="1:6" ht="47.25" customHeight="1" x14ac:dyDescent="0.3">
      <c r="A24" s="41" t="s">
        <v>64</v>
      </c>
      <c r="B24" s="33" t="s">
        <v>34</v>
      </c>
      <c r="C24" s="39">
        <v>2</v>
      </c>
      <c r="D24" s="40">
        <v>611</v>
      </c>
      <c r="E24" s="34">
        <f t="shared" si="2"/>
        <v>1222</v>
      </c>
      <c r="F24" s="59" t="s">
        <v>63</v>
      </c>
    </row>
    <row r="25" spans="1:6" ht="36" customHeight="1" x14ac:dyDescent="0.3">
      <c r="A25" s="31" t="s">
        <v>57</v>
      </c>
      <c r="B25" s="21" t="s">
        <v>34</v>
      </c>
      <c r="C25" s="22">
        <v>5</v>
      </c>
      <c r="D25" s="23">
        <v>1100</v>
      </c>
      <c r="E25" s="24">
        <f>C25*D25</f>
        <v>5500</v>
      </c>
      <c r="F25" s="60" t="s">
        <v>19</v>
      </c>
    </row>
    <row r="26" spans="1:6" ht="50.25" customHeight="1" x14ac:dyDescent="0.3">
      <c r="A26" s="30" t="s">
        <v>59</v>
      </c>
      <c r="B26" s="21" t="s">
        <v>56</v>
      </c>
      <c r="C26" s="23">
        <v>3</v>
      </c>
      <c r="D26" s="23">
        <v>320</v>
      </c>
      <c r="E26" s="24">
        <f t="shared" si="2"/>
        <v>960</v>
      </c>
      <c r="F26" s="53" t="s">
        <v>58</v>
      </c>
    </row>
    <row r="27" spans="1:6" ht="15" thickBot="1" x14ac:dyDescent="0.35">
      <c r="A27" s="5"/>
      <c r="B27" s="5"/>
      <c r="C27" s="5"/>
      <c r="D27" s="5"/>
      <c r="E27" s="5"/>
      <c r="F27" s="5"/>
    </row>
    <row r="28" spans="1:6" ht="15" thickBot="1" x14ac:dyDescent="0.35">
      <c r="A28" s="5"/>
      <c r="B28" s="5"/>
      <c r="C28" s="5"/>
      <c r="D28" s="6" t="s">
        <v>21</v>
      </c>
      <c r="E28" s="14">
        <f>SUM(E19:E26)</f>
        <v>25675.55</v>
      </c>
      <c r="F28" s="5"/>
    </row>
    <row r="29" spans="1:6" x14ac:dyDescent="0.3">
      <c r="A29" s="5"/>
      <c r="B29" s="5"/>
      <c r="C29" s="5"/>
      <c r="D29" s="5"/>
      <c r="E29" s="5"/>
    </row>
    <row r="30" spans="1:6" ht="17.399999999999999" x14ac:dyDescent="0.3">
      <c r="A30" s="49" t="s">
        <v>35</v>
      </c>
      <c r="B30" s="49"/>
      <c r="C30" s="49"/>
      <c r="D30" s="49"/>
      <c r="E30" s="49"/>
      <c r="F30" s="49"/>
    </row>
    <row r="31" spans="1:6" ht="27.6" x14ac:dyDescent="0.3">
      <c r="A31" s="10" t="s">
        <v>8</v>
      </c>
      <c r="B31" s="26" t="s">
        <v>32</v>
      </c>
      <c r="C31" s="10" t="s">
        <v>20</v>
      </c>
      <c r="D31" s="2" t="s">
        <v>3</v>
      </c>
      <c r="E31" s="10" t="s">
        <v>4</v>
      </c>
      <c r="F31" s="2" t="s">
        <v>30</v>
      </c>
    </row>
    <row r="32" spans="1:6" ht="43.2" x14ac:dyDescent="0.3">
      <c r="A32" s="27" t="s">
        <v>36</v>
      </c>
      <c r="B32" s="22" t="s">
        <v>34</v>
      </c>
      <c r="C32" s="22">
        <v>1</v>
      </c>
      <c r="D32" s="24">
        <v>290000</v>
      </c>
      <c r="E32" s="24">
        <f>C32*D32</f>
        <v>290000</v>
      </c>
      <c r="F32" s="56" t="s">
        <v>60</v>
      </c>
    </row>
    <row r="33" spans="1:6" ht="27.6" x14ac:dyDescent="0.3">
      <c r="A33" s="27" t="s">
        <v>39</v>
      </c>
      <c r="B33" s="21" t="s">
        <v>37</v>
      </c>
      <c r="C33" s="21">
        <v>2.9</v>
      </c>
      <c r="D33" s="24">
        <v>90000</v>
      </c>
      <c r="E33" s="24">
        <f t="shared" ref="E33:E37" si="3">C33*D33</f>
        <v>261000</v>
      </c>
      <c r="F33" s="61" t="s">
        <v>38</v>
      </c>
    </row>
    <row r="34" spans="1:6" ht="27.6" x14ac:dyDescent="0.3">
      <c r="A34" s="32" t="s">
        <v>78</v>
      </c>
      <c r="B34" s="33" t="s">
        <v>37</v>
      </c>
      <c r="C34" s="33">
        <v>3.5</v>
      </c>
      <c r="D34" s="34">
        <v>80000</v>
      </c>
      <c r="E34" s="34">
        <f t="shared" si="3"/>
        <v>280000</v>
      </c>
      <c r="F34" s="62" t="s">
        <v>70</v>
      </c>
    </row>
    <row r="35" spans="1:6" ht="27.6" x14ac:dyDescent="0.3">
      <c r="A35" s="32" t="s">
        <v>71</v>
      </c>
      <c r="B35" s="35" t="s">
        <v>34</v>
      </c>
      <c r="C35" s="36">
        <v>2</v>
      </c>
      <c r="D35" s="23">
        <v>7500</v>
      </c>
      <c r="E35" s="34">
        <f t="shared" si="3"/>
        <v>15000</v>
      </c>
      <c r="F35" s="63" t="s">
        <v>72</v>
      </c>
    </row>
    <row r="36" spans="1:6" ht="41.4" x14ac:dyDescent="0.3">
      <c r="A36" s="32" t="s">
        <v>76</v>
      </c>
      <c r="B36" s="35" t="s">
        <v>34</v>
      </c>
      <c r="C36" s="36">
        <v>2</v>
      </c>
      <c r="D36" s="23">
        <v>129</v>
      </c>
      <c r="E36" s="34">
        <f t="shared" si="3"/>
        <v>258</v>
      </c>
      <c r="F36" s="64" t="s">
        <v>75</v>
      </c>
    </row>
    <row r="37" spans="1:6" ht="28.8" x14ac:dyDescent="0.3">
      <c r="A37" s="37" t="s">
        <v>74</v>
      </c>
      <c r="B37" s="28" t="s">
        <v>34</v>
      </c>
      <c r="C37" s="25">
        <v>2</v>
      </c>
      <c r="D37" s="25">
        <v>3720</v>
      </c>
      <c r="E37" s="24">
        <f t="shared" si="3"/>
        <v>7440</v>
      </c>
      <c r="F37" s="56" t="s">
        <v>73</v>
      </c>
    </row>
    <row r="38" spans="1:6" ht="15" thickBot="1" x14ac:dyDescent="0.35">
      <c r="A38" s="5"/>
      <c r="B38" s="5"/>
      <c r="C38" s="5"/>
      <c r="D38" s="5"/>
      <c r="E38" s="5"/>
      <c r="F38" s="65"/>
    </row>
    <row r="39" spans="1:6" ht="15" thickBot="1" x14ac:dyDescent="0.35">
      <c r="A39" s="5"/>
      <c r="B39" s="5"/>
      <c r="C39" s="5"/>
      <c r="D39" s="6" t="s">
        <v>21</v>
      </c>
      <c r="E39" s="14">
        <f>SUM(E32:E37)</f>
        <v>853698</v>
      </c>
      <c r="F39" s="65"/>
    </row>
    <row r="40" spans="1:6" x14ac:dyDescent="0.3">
      <c r="A40" s="5"/>
      <c r="B40" s="5"/>
      <c r="C40" s="5"/>
      <c r="D40" s="18"/>
      <c r="E40" s="19"/>
      <c r="F40" s="5"/>
    </row>
    <row r="41" spans="1:6" ht="15" customHeight="1" x14ac:dyDescent="0.3">
      <c r="A41" s="49" t="s">
        <v>42</v>
      </c>
      <c r="B41" s="49"/>
      <c r="C41" s="49"/>
      <c r="D41" s="49"/>
      <c r="E41" s="49"/>
      <c r="F41" s="49"/>
    </row>
    <row r="42" spans="1:6" ht="27.6" x14ac:dyDescent="0.3">
      <c r="A42" s="10" t="s">
        <v>8</v>
      </c>
      <c r="B42" s="26" t="s">
        <v>32</v>
      </c>
      <c r="C42" s="10" t="s">
        <v>20</v>
      </c>
      <c r="D42" s="2" t="s">
        <v>3</v>
      </c>
      <c r="E42" s="10" t="s">
        <v>4</v>
      </c>
      <c r="F42" s="2" t="s">
        <v>30</v>
      </c>
    </row>
    <row r="43" spans="1:6" x14ac:dyDescent="0.3">
      <c r="A43" s="8" t="s">
        <v>22</v>
      </c>
      <c r="B43" s="43"/>
      <c r="C43" s="43">
        <v>1</v>
      </c>
      <c r="D43" s="44">
        <v>15000</v>
      </c>
      <c r="E43" s="44">
        <f>C43*D43</f>
        <v>15000</v>
      </c>
      <c r="F43" s="10"/>
    </row>
    <row r="44" spans="1:6" x14ac:dyDescent="0.3">
      <c r="A44" s="42" t="s">
        <v>79</v>
      </c>
      <c r="B44" s="47">
        <v>0.04</v>
      </c>
      <c r="C44" s="40"/>
      <c r="D44" s="34"/>
      <c r="E44" s="34">
        <f>(E33+E34)*B44</f>
        <v>21640</v>
      </c>
      <c r="F44" s="42"/>
    </row>
    <row r="45" spans="1:6" x14ac:dyDescent="0.3">
      <c r="A45" s="17" t="s">
        <v>77</v>
      </c>
      <c r="B45" s="47">
        <v>0.05</v>
      </c>
      <c r="C45" s="47"/>
      <c r="D45" s="34"/>
      <c r="E45" s="34">
        <f>(E37+E36+E35+E32)*B45</f>
        <v>15634.900000000001</v>
      </c>
      <c r="F45" s="7"/>
    </row>
    <row r="46" spans="1:6" x14ac:dyDescent="0.3">
      <c r="A46" s="8" t="s">
        <v>9</v>
      </c>
      <c r="B46" s="33" t="s">
        <v>33</v>
      </c>
      <c r="C46" s="43">
        <v>4</v>
      </c>
      <c r="D46" s="44">
        <v>3000</v>
      </c>
      <c r="E46" s="44">
        <f t="shared" ref="E46" si="4">C46*D46</f>
        <v>12000</v>
      </c>
      <c r="F46" s="8"/>
    </row>
    <row r="47" spans="1:6" ht="28.2" x14ac:dyDescent="0.3">
      <c r="A47" s="9" t="s">
        <v>65</v>
      </c>
      <c r="B47" s="46">
        <v>0.3</v>
      </c>
      <c r="C47" s="46"/>
      <c r="D47" s="44"/>
      <c r="E47" s="44">
        <f>E15*30%</f>
        <v>7115.4</v>
      </c>
      <c r="F47" s="8"/>
    </row>
    <row r="48" spans="1:6" x14ac:dyDescent="0.3">
      <c r="A48" s="9" t="s">
        <v>40</v>
      </c>
      <c r="B48" s="33" t="s">
        <v>33</v>
      </c>
      <c r="C48" s="43">
        <v>15</v>
      </c>
      <c r="D48" s="44">
        <v>2000</v>
      </c>
      <c r="E48" s="44">
        <f>C48*D48</f>
        <v>30000</v>
      </c>
      <c r="F48" s="8"/>
    </row>
    <row r="49" spans="1:6" ht="15" thickBot="1" x14ac:dyDescent="0.35">
      <c r="A49" s="5"/>
      <c r="B49" s="45"/>
      <c r="C49" s="45"/>
      <c r="D49" s="45"/>
      <c r="E49" s="45"/>
      <c r="F49" s="5"/>
    </row>
    <row r="50" spans="1:6" ht="15" thickBot="1" x14ac:dyDescent="0.35">
      <c r="A50" s="5"/>
      <c r="B50" s="45"/>
      <c r="C50" s="45"/>
      <c r="D50" s="6" t="s">
        <v>21</v>
      </c>
      <c r="E50" s="14">
        <f>SUM(E43:E48)</f>
        <v>101390.3</v>
      </c>
      <c r="F50" s="5"/>
    </row>
    <row r="51" spans="1:6" x14ac:dyDescent="0.3">
      <c r="A51" s="5"/>
      <c r="B51" s="5"/>
      <c r="C51" s="5"/>
      <c r="D51" s="18"/>
      <c r="E51" s="19"/>
      <c r="F51" s="5"/>
    </row>
    <row r="52" spans="1:6" ht="15" thickBot="1" x14ac:dyDescent="0.35">
      <c r="A52" s="5"/>
      <c r="B52" s="5"/>
      <c r="C52" s="5"/>
      <c r="D52" s="5"/>
      <c r="E52" s="5"/>
      <c r="F52" s="5"/>
    </row>
    <row r="53" spans="1:6" ht="15" thickBot="1" x14ac:dyDescent="0.35">
      <c r="A53" s="5"/>
      <c r="B53" s="11" t="s">
        <v>23</v>
      </c>
      <c r="C53" s="11"/>
      <c r="D53" s="12">
        <f>E50+E39+E28+E15</f>
        <v>1004481.8500000001</v>
      </c>
      <c r="E53" s="5"/>
      <c r="F53" s="5"/>
    </row>
  </sheetData>
  <sortState ref="A12:F13">
    <sortCondition ref="A12:A13"/>
  </sortState>
  <mergeCells count="5">
    <mergeCell ref="A1:E1"/>
    <mergeCell ref="A41:F41"/>
    <mergeCell ref="A3:F3"/>
    <mergeCell ref="A30:F30"/>
    <mergeCell ref="A17:F17"/>
  </mergeCells>
  <hyperlinks>
    <hyperlink ref="F13" r:id="rId1" xr:uid="{BE0DEE52-0803-4A5E-AD6F-AE28F34B54DB}"/>
    <hyperlink ref="F32" r:id="rId2" xr:uid="{93E9B244-6DAB-4989-A98E-F83FFB1F480D}"/>
    <hyperlink ref="F37" r:id="rId3" xr:uid="{6C9B4F8B-4A3E-43B4-94B5-E15A49BA8995}"/>
    <hyperlink ref="F21" r:id="rId4" xr:uid="{BC4B318A-9784-4E2E-836D-01A165FCEFDE}"/>
    <hyperlink ref="F34" r:id="rId5" xr:uid="{32B8B05D-9695-4DE5-B131-6E0F248640AB}"/>
    <hyperlink ref="F25" r:id="rId6" xr:uid="{1DEA9851-F62A-458E-80F4-E216DA958ABB}"/>
    <hyperlink ref="F35" r:id="rId7" xr:uid="{98894A3D-9925-429E-8D3A-7685352E6628}"/>
    <hyperlink ref="F36" r:id="rId8" xr:uid="{A187850A-DAA2-4FE8-99FE-6DF1384BB7AE}"/>
    <hyperlink ref="F22" r:id="rId9" xr:uid="{1B1D14A7-87DE-4F6F-A23B-09F4457FC479}"/>
    <hyperlink ref="F20" r:id="rId10" xr:uid="{5CE20BE6-EC91-4C9C-ABF9-526A65F5B072}"/>
  </hyperlinks>
  <pageMargins left="0.7" right="0.7" top="0.75" bottom="0.75" header="0.3" footer="0.3"/>
  <pageSetup paperSize="9" orientation="portrait" r:id="rId11"/>
  <ignoredErrors>
    <ignoredError sqref="E47 E45 E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2022-03-07T18:41:30Z</dcterms:modified>
</cp:coreProperties>
</file>