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555" yWindow="195" windowWidth="11685" windowHeight="11475"/>
  </bookViews>
  <sheets>
    <sheet name="Смета" sheetId="1" r:id="rId1"/>
    <sheet name="Ассортиментная ведомость" sheetId="2" r:id="rId2"/>
  </sheets>
  <calcPr calcId="145621"/>
</workbook>
</file>

<file path=xl/calcChain.xml><?xml version="1.0" encoding="utf-8"?>
<calcChain xmlns="http://schemas.openxmlformats.org/spreadsheetml/2006/main">
  <c r="F20" i="1" l="1"/>
  <c r="F71" i="1"/>
  <c r="F68" i="1" s="1"/>
  <c r="F70" i="1"/>
  <c r="F69" i="1"/>
  <c r="D26" i="2" l="1"/>
  <c r="D27" i="2" s="1"/>
  <c r="F25" i="2"/>
  <c r="F24" i="2"/>
  <c r="F23" i="2"/>
  <c r="F22" i="2"/>
  <c r="F21" i="2"/>
  <c r="F20" i="2"/>
  <c r="F19" i="2"/>
  <c r="F18" i="2"/>
  <c r="F17" i="2"/>
  <c r="F4" i="2"/>
  <c r="F5" i="2" s="1"/>
  <c r="F8" i="2"/>
  <c r="F9" i="2"/>
  <c r="F10" i="2"/>
  <c r="F11" i="2"/>
  <c r="F12" i="2"/>
  <c r="F13" i="2"/>
  <c r="F14" i="2"/>
  <c r="F7" i="2"/>
  <c r="F26" i="2" l="1"/>
  <c r="F15" i="2"/>
  <c r="F27" i="2" s="1"/>
  <c r="F86" i="1" s="1"/>
  <c r="F87" i="1"/>
  <c r="F88" i="1" s="1"/>
  <c r="F80" i="1"/>
  <c r="F79" i="1"/>
  <c r="F78" i="1"/>
  <c r="F77" i="1"/>
  <c r="F76" i="1"/>
  <c r="E8" i="1"/>
  <c r="F8" i="1" s="1"/>
  <c r="F14" i="1"/>
  <c r="F13" i="1"/>
  <c r="F12" i="1"/>
  <c r="F11" i="1"/>
  <c r="F10" i="1"/>
  <c r="F9" i="1"/>
  <c r="F7" i="1"/>
  <c r="F6" i="1"/>
  <c r="F5" i="1"/>
  <c r="F4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0" i="1"/>
  <c r="F41" i="1"/>
  <c r="F31" i="1"/>
  <c r="F30" i="1"/>
  <c r="F29" i="1"/>
  <c r="F28" i="1"/>
  <c r="F27" i="1"/>
  <c r="F18" i="1"/>
  <c r="F19" i="1"/>
  <c r="F21" i="1"/>
  <c r="F22" i="1"/>
  <c r="F23" i="1"/>
  <c r="F24" i="1"/>
  <c r="F25" i="1"/>
  <c r="F17" i="1"/>
  <c r="F39" i="1"/>
  <c r="F38" i="1"/>
  <c r="F37" i="1"/>
  <c r="F36" i="1"/>
  <c r="F35" i="1"/>
  <c r="F34" i="1"/>
  <c r="F33" i="1"/>
  <c r="F15" i="1" l="1"/>
  <c r="F61" i="1"/>
  <c r="F53" i="1"/>
  <c r="F42" i="1"/>
  <c r="F26" i="1"/>
  <c r="F32" i="1"/>
  <c r="F72" i="1" l="1"/>
  <c r="F73" i="1"/>
  <c r="F81" i="1" l="1"/>
  <c r="F82" i="1" s="1"/>
  <c r="F83" i="1" s="1"/>
  <c r="F84" i="1" s="1"/>
  <c r="F74" i="1" l="1"/>
  <c r="F90" i="1" l="1"/>
</calcChain>
</file>

<file path=xl/sharedStrings.xml><?xml version="1.0" encoding="utf-8"?>
<sst xmlns="http://schemas.openxmlformats.org/spreadsheetml/2006/main" count="256" uniqueCount="155">
  <si>
    <t>Отсыпка (щебень гранитный серый, фракция 5-20)</t>
  </si>
  <si>
    <t>ИТОГО:</t>
  </si>
  <si>
    <t>шт.</t>
  </si>
  <si>
    <t>м</t>
  </si>
  <si>
    <t>м3</t>
  </si>
  <si>
    <t>м2</t>
  </si>
  <si>
    <t>шт</t>
  </si>
  <si>
    <t>Материалы для освещения сада и работы по его монтажу/демонтажу</t>
  </si>
  <si>
    <t>Посадочный материал и работы по озеленению/ демонтажу сада</t>
  </si>
  <si>
    <t>Растения согласно ассортиментной ведомости</t>
  </si>
  <si>
    <t>Посадка растений/демонтаж (20% от стоимости посадочного материала)</t>
  </si>
  <si>
    <t>ИТОГО</t>
  </si>
  <si>
    <t>Наименование</t>
  </si>
  <si>
    <t>Единицы измерения</t>
  </si>
  <si>
    <t>Стоимость, руб</t>
  </si>
  <si>
    <t>Цена, руб</t>
  </si>
  <si>
    <t>Кол-во</t>
  </si>
  <si>
    <t>Монтаж/демонтаж (30% от стоимости материала)</t>
  </si>
  <si>
    <t>Песок крупнозернистый</t>
  </si>
  <si>
    <t>Материалы</t>
  </si>
  <si>
    <t>Газон рулонный 0,8х200см</t>
  </si>
  <si>
    <t>Доставка материалов</t>
  </si>
  <si>
    <t>МАФ</t>
  </si>
  <si>
    <t>Пергола с качелью (инд.заказ)</t>
  </si>
  <si>
    <t>компл.</t>
  </si>
  <si>
    <t>Расходные материалы (крепеж)</t>
  </si>
  <si>
    <t>мешок</t>
  </si>
  <si>
    <t>Грунт плодородный, 50 л</t>
  </si>
  <si>
    <t>Геотекстиль дорнит 300г/м2 1х50м</t>
  </si>
  <si>
    <t>Садовый пластиковый бордюр ГеоПластБорд, высота 45 мм, 1 метр, с крепежом</t>
  </si>
  <si>
    <t>Кора древесная для мульчирования, фракция 10-20 см</t>
  </si>
  <si>
    <t>Террасная доска Лиственница Оптима 2000х142х27 мм Вельвет</t>
  </si>
  <si>
    <t>Кашпо TREEZ ERGO - серия Jet - Цилиндр - Дымчато-серый бетон высота 45см</t>
  </si>
  <si>
    <t>Кашпо TREEZ ERGO - серия Jet - Цилиндр - Дымчато-серый бетон высота 37см</t>
  </si>
  <si>
    <t>уп.</t>
  </si>
  <si>
    <t>Плитка из керамогранита Gracia Ceramica Inverno 60х60 см 1.44 м² white PG 01, 4шт. В упаковке</t>
  </si>
  <si>
    <t>Стулья садовые</t>
  </si>
  <si>
    <t>Стол зеркальный, диаметр  80 см</t>
  </si>
  <si>
    <t>Пуфы садовые, 4 шт. (инд.заказ)</t>
  </si>
  <si>
    <t>Масло по дереву, 5 литров</t>
  </si>
  <si>
    <t>Изготовление перголы</t>
  </si>
  <si>
    <t>Изготовление чаши бассейна</t>
  </si>
  <si>
    <t>Изотовление зеркальных перегородок</t>
  </si>
  <si>
    <t>Изготовление арт объекта "Круговорот"</t>
  </si>
  <si>
    <t>Фанера влагостойкая</t>
  </si>
  <si>
    <t>Насосное оборудование</t>
  </si>
  <si>
    <t>Гидроизоляционная пленка, 3х10м</t>
  </si>
  <si>
    <t>Зеркало 3х0,6м</t>
  </si>
  <si>
    <t>Зеркало 0,4х0,6м</t>
  </si>
  <si>
    <t>Клей универсальный</t>
  </si>
  <si>
    <t>Газобетонный блок стеновой Аэробел D-500, В2.5, 625х100х200</t>
  </si>
  <si>
    <t>Герметик Момент Гермент силиконовый универсальный белый 280 мл</t>
  </si>
  <si>
    <t>Грунтовка глубокого проникновения Unis 10 л</t>
  </si>
  <si>
    <t>Брус 3000х200х200</t>
  </si>
  <si>
    <t>Брус 4500х100х150</t>
  </si>
  <si>
    <t>Оргстекло прозрачное</t>
  </si>
  <si>
    <t>Брус 2300х100х150</t>
  </si>
  <si>
    <t>Топливо, 5л</t>
  </si>
  <si>
    <t>Биокамин Wand Long Артикул: 1322</t>
  </si>
  <si>
    <t>Изготовление подвесной клумбы</t>
  </si>
  <si>
    <t>Клумба металлическая диаметр 2 м</t>
  </si>
  <si>
    <t>Металлические прутья</t>
  </si>
  <si>
    <t>Трос металлический</t>
  </si>
  <si>
    <t>Джутовая веревка</t>
  </si>
  <si>
    <t>Керамзит, 30 л</t>
  </si>
  <si>
    <t>Зеркало (по инд.заказу)</t>
  </si>
  <si>
    <t>Гидроизоляционная пленка, 1х5м</t>
  </si>
  <si>
    <t>Брусок 40х30х3000</t>
  </si>
  <si>
    <t>Зеркало 3х2м</t>
  </si>
  <si>
    <t>Зеркало 3х1м</t>
  </si>
  <si>
    <t>Декоративная штуатурка, 10л</t>
  </si>
  <si>
    <t>Краска эмаль в ассорт., 0,5л</t>
  </si>
  <si>
    <t>Меловая краска, 1л</t>
  </si>
  <si>
    <t>Клей для газоблоков Axton 25 кг</t>
  </si>
  <si>
    <t>Итого материалы</t>
  </si>
  <si>
    <t>Светодиодная лента Geniled GL-60SMD2835 12В 500лм/м 5Вт/м 8х5000 2700-3000К IP65</t>
  </si>
  <si>
    <t>Профиль металлический для светодиодной ленты</t>
  </si>
  <si>
    <t>Рассеиватель для профиля</t>
  </si>
  <si>
    <t>Садово-парковый светильник Syphasera от Catellani &amp; Smith</t>
  </si>
  <si>
    <t>Садово-парковый светильник Syphasfera от Catellani &amp; Smith</t>
  </si>
  <si>
    <t>Уличный светодиодный светильник Elektrostandard Landscape/2 черный 041 FL Led a058259</t>
  </si>
  <si>
    <t>Итого светильники</t>
  </si>
  <si>
    <t>№ п/п</t>
  </si>
  <si>
    <t>Вейник остроцветковый</t>
  </si>
  <si>
    <t>Ассортиментная ведомость выставочного сада " Стоп кадр"</t>
  </si>
  <si>
    <t>Клен канадский</t>
  </si>
  <si>
    <t>Шалфей дубравный Blue Hill</t>
  </si>
  <si>
    <t>Посконник пятнистый Atropururem</t>
  </si>
  <si>
    <t>Горец изменчивый</t>
  </si>
  <si>
    <t>Кровохлебка лекарственная</t>
  </si>
  <si>
    <t>Барбарис Тунберга</t>
  </si>
  <si>
    <t>Канареечник тростниковый Tricolor</t>
  </si>
  <si>
    <t>Виноград девичий</t>
  </si>
  <si>
    <t>Кизильник блестящий</t>
  </si>
  <si>
    <t>Алиссум белый</t>
  </si>
  <si>
    <t>Вербейник монтчатый</t>
  </si>
  <si>
    <t>Ипомея ботат Лайт грин</t>
  </si>
  <si>
    <t>Бакопа Сноутопия</t>
  </si>
  <si>
    <t>Дихондра изумрудный водопад</t>
  </si>
  <si>
    <t>Дихондра серебристый водопад</t>
  </si>
  <si>
    <t>Лобелия фиолетовая</t>
  </si>
  <si>
    <t>Петуния белая</t>
  </si>
  <si>
    <t>Деревья</t>
  </si>
  <si>
    <t>Многолетники</t>
  </si>
  <si>
    <t>Ампельные растения</t>
  </si>
  <si>
    <t>ВСЕГО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</si>
  <si>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</si>
  <si>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</si>
  <si>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</si>
  <si>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</si>
  <si>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</si>
  <si>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</si>
  <si>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</si>
  <si>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</si>
  <si>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</si>
  <si>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</si>
  <si>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</si>
  <si>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</si>
  <si>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</si>
  <si>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</si>
  <si>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12</t>
  </si>
  <si>
    <t>12.1</t>
  </si>
  <si>
    <t>12.2</t>
  </si>
  <si>
    <t>12.3</t>
  </si>
  <si>
    <t>12.4</t>
  </si>
  <si>
    <t>12.5</t>
  </si>
  <si>
    <t>12.6</t>
  </si>
  <si>
    <t>12.7</t>
  </si>
  <si>
    <t>13</t>
  </si>
  <si>
    <t>13.1</t>
  </si>
  <si>
    <t>13.2</t>
  </si>
  <si>
    <t>13.3</t>
  </si>
  <si>
    <t>13.4</t>
  </si>
  <si>
    <t>13.5</t>
  </si>
  <si>
    <t>13.6</t>
  </si>
  <si>
    <t>Изготовление входной арки</t>
  </si>
  <si>
    <t>Труба профильная25х25х2 мм, 3 м</t>
  </si>
  <si>
    <t>Грунт-эмаль по ржавчине, 1 л</t>
  </si>
  <si>
    <t>14</t>
  </si>
  <si>
    <t>14.1</t>
  </si>
  <si>
    <t>14.2</t>
  </si>
  <si>
    <t>14.3</t>
  </si>
  <si>
    <t>Предварительная смета для реализации выставочного сада " Стоп кадр"</t>
  </si>
  <si>
    <t>Кашпо подвесные</t>
  </si>
  <si>
    <t>12.8</t>
  </si>
  <si>
    <t>12.9</t>
  </si>
  <si>
    <t>12.10</t>
  </si>
  <si>
    <t>13.7</t>
  </si>
  <si>
    <t>14.4</t>
  </si>
  <si>
    <t>14.5</t>
  </si>
  <si>
    <t>14.6</t>
  </si>
  <si>
    <t>15</t>
  </si>
  <si>
    <t>15.1</t>
  </si>
  <si>
    <t>15.2</t>
  </si>
  <si>
    <t>Общая примерная стоимость реализации выставочного сада "Стоп кадр"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</si>
</sst>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horizontal="center"/>
    </xf>
    <xf numFmtId="43" fontId="13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" xfId="0" applyFont="1" applyBorder="1"/>
    <xf numFmtId="0" fontId="8" fillId="0" borderId="10" xfId="0" applyFont="1" applyBorder="1"/>
    <xf numFmtId="0" fontId="3" fillId="0" borderId="10" xfId="0" applyFont="1" applyBorder="1"/>
    <xf numFmtId="0" fontId="3" fillId="0" borderId="1" xfId="0" applyFont="1" applyBorder="1"/>
    <xf numFmtId="2" fontId="10" fillId="0" borderId="6" xfId="1" applyNumberFormat="1" applyFont="1" applyBorder="1" applyAlignment="1">
      <alignment horizontal="right"/>
    </xf>
    <xf numFmtId="0" fontId="12" fillId="0" borderId="1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2" fontId="1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/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1" fillId="4" borderId="1" xfId="0" applyFont="1" applyFill="1" applyBorder="1" applyAlignment="1"/>
    <xf numFmtId="0" fontId="5" fillId="0" borderId="5" xfId="0" applyFont="1" applyBorder="1" applyAlignment="1">
      <alignment horizontal="left"/>
    </xf>
    <xf numFmtId="2" fontId="5" fillId="0" borderId="6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8" fillId="0" borderId="0" xfId="0" applyFont="1"/>
    <xf numFmtId="0" fontId="0" fillId="0" borderId="1" xfId="0" applyBorder="1" applyAlignment="1">
      <alignment vertical="center" wrapText="1"/>
    </xf>
    <xf numFmtId="43" fontId="12" fillId="0" borderId="10" xfId="2" applyFont="1" applyBorder="1" applyAlignment="1">
      <alignment horizontal="left"/>
    </xf>
    <xf numFmtId="43" fontId="12" fillId="0" borderId="1" xfId="2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3" fontId="5" fillId="0" borderId="3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2" fontId="11" fillId="0" borderId="5" xfId="0" applyNumberFormat="1" applyFont="1" applyBorder="1" applyAlignment="1">
      <alignment horizontal="left" wrapText="1"/>
    </xf>
    <xf numFmtId="2" fontId="11" fillId="0" borderId="1" xfId="0" applyNumberFormat="1" applyFont="1" applyBorder="1" applyAlignment="1">
      <alignment wrapText="1"/>
    </xf>
    <xf numFmtId="43" fontId="5" fillId="0" borderId="1" xfId="2" applyFont="1" applyBorder="1" applyAlignment="1">
      <alignment horizontal="left"/>
    </xf>
    <xf numFmtId="0" fontId="0" fillId="5" borderId="1" xfId="0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2" fontId="10" fillId="0" borderId="1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left" vertical="center"/>
    </xf>
    <xf numFmtId="43" fontId="11" fillId="0" borderId="3" xfId="0" applyNumberFormat="1" applyFont="1" applyFill="1" applyBorder="1" applyAlignment="1">
      <alignment vertical="center"/>
    </xf>
    <xf numFmtId="43" fontId="6" fillId="0" borderId="1" xfId="2" applyFont="1" applyBorder="1" applyAlignment="1">
      <alignment horizontal="right" vertical="center"/>
    </xf>
    <xf numFmtId="164" fontId="0" fillId="0" borderId="1" xfId="0" applyNumberFormat="1" applyBorder="1"/>
    <xf numFmtId="2" fontId="14" fillId="0" borderId="1" xfId="1" applyNumberFormat="1" applyFont="1" applyBorder="1" applyAlignment="1">
      <alignment horizontal="right"/>
    </xf>
    <xf numFmtId="0" fontId="9" fillId="0" borderId="1" xfId="0" applyFont="1" applyBorder="1"/>
    <xf numFmtId="4" fontId="9" fillId="0" borderId="1" xfId="0" applyNumberFormat="1" applyFont="1" applyBorder="1"/>
    <xf numFmtId="43" fontId="11" fillId="0" borderId="1" xfId="2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left"/>
    </xf>
    <xf numFmtId="43" fontId="12" fillId="0" borderId="11" xfId="2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3" workbookViewId="0">
      <selection activeCell="A91" sqref="A91"/>
    </sheetView>
  </sheetViews>
  <sheetFormatPr defaultRowHeight="15" x14ac:dyDescent="0.25"/>
  <cols>
    <col min="1" max="1" width="7.28515625" customWidth="1"/>
    <col min="2" max="2" width="37.85546875" customWidth="1"/>
    <col min="3" max="3" width="12.85546875" style="1" customWidth="1"/>
    <col min="4" max="4" width="10.140625" bestFit="1" customWidth="1"/>
    <col min="5" max="5" width="14.5703125" customWidth="1"/>
    <col min="6" max="6" width="20" bestFit="1" customWidth="1"/>
  </cols>
  <sheetData>
    <row r="1" spans="1:9" ht="36" customHeight="1" x14ac:dyDescent="0.25">
      <c r="A1" s="70" t="s">
        <v>142</v>
      </c>
      <c r="B1" s="71"/>
      <c r="C1" s="71"/>
      <c r="D1" s="71"/>
      <c r="E1" s="71"/>
      <c r="F1" s="72"/>
      <c r="G1" s="3"/>
      <c r="H1" s="3"/>
      <c r="I1" s="3"/>
    </row>
    <row r="2" spans="1:9" ht="30" customHeight="1" x14ac:dyDescent="0.25">
      <c r="A2" s="28" t="s">
        <v>82</v>
      </c>
      <c r="B2" s="28" t="s">
        <v>12</v>
      </c>
      <c r="C2" s="45" t="s">
        <v>13</v>
      </c>
      <c r="D2" s="28" t="s">
        <v>16</v>
      </c>
      <c r="E2" s="45" t="s">
        <v>15</v>
      </c>
      <c r="F2" s="45" t="s">
        <v>14</v>
      </c>
      <c r="G2" s="6"/>
      <c r="H2" s="6"/>
      <c r="I2" s="6"/>
    </row>
    <row r="3" spans="1:9" ht="15.75" x14ac:dyDescent="0.25">
      <c r="A3" s="73" t="s">
        <v>19</v>
      </c>
      <c r="B3" s="74"/>
      <c r="C3" s="74"/>
      <c r="D3" s="74"/>
      <c r="E3" s="74"/>
      <c r="F3" s="75"/>
    </row>
    <row r="4" spans="1:9" ht="15.75" x14ac:dyDescent="0.25">
      <c r="A4" s="28">
        <v>1</v>
      </c>
      <c r="B4" s="45" t="s">
        <v>20</v>
      </c>
      <c r="C4" s="27" t="s">
        <v>2</v>
      </c>
      <c r="D4" s="24">
        <v>11</v>
      </c>
      <c r="E4" s="43">
        <v>600</v>
      </c>
      <c r="F4" s="44">
        <f t="shared" ref="F4:F14" si="0">D4*E4</f>
        <v>6600</v>
      </c>
    </row>
    <row r="5" spans="1:9" ht="47.25" x14ac:dyDescent="0.25">
      <c r="A5" s="28">
        <v>2</v>
      </c>
      <c r="B5" s="45" t="s">
        <v>35</v>
      </c>
      <c r="C5" s="27" t="s">
        <v>34</v>
      </c>
      <c r="D5" s="24">
        <v>7</v>
      </c>
      <c r="E5" s="43">
        <v>1222</v>
      </c>
      <c r="F5" s="44">
        <f t="shared" si="0"/>
        <v>8554</v>
      </c>
    </row>
    <row r="6" spans="1:9" ht="31.5" x14ac:dyDescent="0.25">
      <c r="A6" s="28">
        <v>3</v>
      </c>
      <c r="B6" s="45" t="s">
        <v>0</v>
      </c>
      <c r="C6" s="27" t="s">
        <v>4</v>
      </c>
      <c r="D6" s="24">
        <v>0.3</v>
      </c>
      <c r="E6" s="43">
        <v>25000</v>
      </c>
      <c r="F6" s="44">
        <f t="shared" si="0"/>
        <v>7500</v>
      </c>
    </row>
    <row r="7" spans="1:9" ht="31.5" x14ac:dyDescent="0.25">
      <c r="A7" s="28">
        <v>4</v>
      </c>
      <c r="B7" s="45" t="s">
        <v>31</v>
      </c>
      <c r="C7" s="27" t="s">
        <v>2</v>
      </c>
      <c r="D7" s="24">
        <v>15</v>
      </c>
      <c r="E7" s="43">
        <v>565</v>
      </c>
      <c r="F7" s="44">
        <f t="shared" si="0"/>
        <v>8475</v>
      </c>
    </row>
    <row r="8" spans="1:9" ht="47.25" x14ac:dyDescent="0.25">
      <c r="A8" s="28">
        <v>5</v>
      </c>
      <c r="B8" s="45" t="s">
        <v>29</v>
      </c>
      <c r="C8" s="27" t="s">
        <v>24</v>
      </c>
      <c r="D8" s="24">
        <v>25</v>
      </c>
      <c r="E8" s="43">
        <f>215+45</f>
        <v>260</v>
      </c>
      <c r="F8" s="44">
        <f t="shared" si="0"/>
        <v>6500</v>
      </c>
    </row>
    <row r="9" spans="1:9" ht="15.75" x14ac:dyDescent="0.25">
      <c r="A9" s="28">
        <v>6</v>
      </c>
      <c r="B9" s="45" t="s">
        <v>39</v>
      </c>
      <c r="C9" s="27" t="s">
        <v>2</v>
      </c>
      <c r="D9" s="24">
        <v>1</v>
      </c>
      <c r="E9" s="43">
        <v>4500</v>
      </c>
      <c r="F9" s="44">
        <f t="shared" si="0"/>
        <v>4500</v>
      </c>
    </row>
    <row r="10" spans="1:9" ht="31.5" x14ac:dyDescent="0.25">
      <c r="A10" s="28">
        <v>7</v>
      </c>
      <c r="B10" s="45" t="s">
        <v>30</v>
      </c>
      <c r="C10" s="27" t="s">
        <v>26</v>
      </c>
      <c r="D10" s="24">
        <v>20</v>
      </c>
      <c r="E10" s="43">
        <v>450</v>
      </c>
      <c r="F10" s="44">
        <f t="shared" si="0"/>
        <v>9000</v>
      </c>
    </row>
    <row r="11" spans="1:9" ht="15.75" x14ac:dyDescent="0.25">
      <c r="A11" s="28">
        <v>8</v>
      </c>
      <c r="B11" s="45" t="s">
        <v>27</v>
      </c>
      <c r="C11" s="27" t="s">
        <v>2</v>
      </c>
      <c r="D11" s="24">
        <v>140</v>
      </c>
      <c r="E11" s="43">
        <v>200</v>
      </c>
      <c r="F11" s="44">
        <f t="shared" si="0"/>
        <v>28000</v>
      </c>
    </row>
    <row r="12" spans="1:9" ht="15.75" x14ac:dyDescent="0.25">
      <c r="A12" s="28">
        <v>9</v>
      </c>
      <c r="B12" s="45" t="s">
        <v>18</v>
      </c>
      <c r="C12" s="27" t="s">
        <v>4</v>
      </c>
      <c r="D12" s="24">
        <v>0.3</v>
      </c>
      <c r="E12" s="43">
        <v>600</v>
      </c>
      <c r="F12" s="44">
        <f t="shared" si="0"/>
        <v>180</v>
      </c>
    </row>
    <row r="13" spans="1:9" ht="15.75" x14ac:dyDescent="0.25">
      <c r="A13" s="28">
        <v>10</v>
      </c>
      <c r="B13" s="45" t="s">
        <v>28</v>
      </c>
      <c r="C13" s="27" t="s">
        <v>6</v>
      </c>
      <c r="D13" s="24">
        <v>1</v>
      </c>
      <c r="E13" s="43">
        <v>4550</v>
      </c>
      <c r="F13" s="44">
        <f t="shared" si="0"/>
        <v>4550</v>
      </c>
    </row>
    <row r="14" spans="1:9" ht="15.75" x14ac:dyDescent="0.25">
      <c r="A14" s="28">
        <v>11</v>
      </c>
      <c r="B14" s="28" t="s">
        <v>21</v>
      </c>
      <c r="C14" s="27"/>
      <c r="D14" s="24">
        <v>1</v>
      </c>
      <c r="E14" s="43">
        <v>20000</v>
      </c>
      <c r="F14" s="44">
        <f t="shared" si="0"/>
        <v>20000</v>
      </c>
    </row>
    <row r="15" spans="1:9" ht="15.75" x14ac:dyDescent="0.25">
      <c r="A15" s="28"/>
      <c r="B15" s="56" t="s">
        <v>1</v>
      </c>
      <c r="C15" s="57"/>
      <c r="D15" s="39"/>
      <c r="E15" s="39"/>
      <c r="F15" s="53">
        <f>SUM(F4:F14)</f>
        <v>103859</v>
      </c>
    </row>
    <row r="16" spans="1:9" ht="15.75" x14ac:dyDescent="0.25">
      <c r="A16" s="76" t="s">
        <v>22</v>
      </c>
      <c r="B16" s="77"/>
      <c r="C16" s="77"/>
      <c r="D16" s="77"/>
      <c r="E16" s="77"/>
      <c r="F16" s="78"/>
    </row>
    <row r="17" spans="1:6" ht="15.75" x14ac:dyDescent="0.25">
      <c r="A17" s="28">
        <v>1</v>
      </c>
      <c r="B17" s="45" t="s">
        <v>23</v>
      </c>
      <c r="C17" s="27" t="s">
        <v>2</v>
      </c>
      <c r="D17" s="24">
        <v>1</v>
      </c>
      <c r="E17" s="43">
        <v>85000</v>
      </c>
      <c r="F17" s="44">
        <f>D17*E17</f>
        <v>85000</v>
      </c>
    </row>
    <row r="18" spans="1:6" ht="47.25" x14ac:dyDescent="0.25">
      <c r="A18" s="28">
        <v>2</v>
      </c>
      <c r="B18" s="45" t="s">
        <v>32</v>
      </c>
      <c r="C18" s="27" t="s">
        <v>2</v>
      </c>
      <c r="D18" s="24">
        <v>2</v>
      </c>
      <c r="E18" s="43">
        <v>6279.5</v>
      </c>
      <c r="F18" s="44">
        <f t="shared" ref="F18:F31" si="1">D18*E18</f>
        <v>12559</v>
      </c>
    </row>
    <row r="19" spans="1:6" ht="47.25" x14ac:dyDescent="0.25">
      <c r="A19" s="28">
        <v>3</v>
      </c>
      <c r="B19" s="45" t="s">
        <v>33</v>
      </c>
      <c r="C19" s="27" t="s">
        <v>2</v>
      </c>
      <c r="D19" s="24">
        <v>2</v>
      </c>
      <c r="E19" s="43">
        <v>4566.6499999999996</v>
      </c>
      <c r="F19" s="44">
        <f t="shared" si="1"/>
        <v>9133.2999999999993</v>
      </c>
    </row>
    <row r="20" spans="1:6" ht="15.75" x14ac:dyDescent="0.25">
      <c r="A20" s="28">
        <v>4</v>
      </c>
      <c r="B20" s="45" t="s">
        <v>143</v>
      </c>
      <c r="C20" s="27" t="s">
        <v>2</v>
      </c>
      <c r="D20" s="24">
        <v>10</v>
      </c>
      <c r="E20" s="43">
        <v>1300</v>
      </c>
      <c r="F20" s="44">
        <f t="shared" si="1"/>
        <v>13000</v>
      </c>
    </row>
    <row r="21" spans="1:6" ht="15.75" x14ac:dyDescent="0.25">
      <c r="A21" s="28">
        <v>5</v>
      </c>
      <c r="B21" s="45" t="s">
        <v>37</v>
      </c>
      <c r="C21" s="27" t="s">
        <v>2</v>
      </c>
      <c r="D21" s="24">
        <v>1</v>
      </c>
      <c r="E21" s="43">
        <v>10000</v>
      </c>
      <c r="F21" s="44">
        <f t="shared" si="1"/>
        <v>10000</v>
      </c>
    </row>
    <row r="22" spans="1:6" ht="15.75" x14ac:dyDescent="0.25">
      <c r="A22" s="28">
        <v>6</v>
      </c>
      <c r="B22" s="45" t="s">
        <v>36</v>
      </c>
      <c r="C22" s="27" t="s">
        <v>2</v>
      </c>
      <c r="D22" s="24">
        <v>3</v>
      </c>
      <c r="E22" s="43">
        <v>3500</v>
      </c>
      <c r="F22" s="44">
        <f t="shared" si="1"/>
        <v>10500</v>
      </c>
    </row>
    <row r="23" spans="1:6" ht="15.75" x14ac:dyDescent="0.25">
      <c r="A23" s="28">
        <v>7</v>
      </c>
      <c r="B23" s="45" t="s">
        <v>38</v>
      </c>
      <c r="C23" s="27" t="s">
        <v>2</v>
      </c>
      <c r="D23" s="24">
        <v>4</v>
      </c>
      <c r="E23" s="43">
        <v>6000</v>
      </c>
      <c r="F23" s="44">
        <f t="shared" si="1"/>
        <v>24000</v>
      </c>
    </row>
    <row r="24" spans="1:6" ht="15.75" x14ac:dyDescent="0.25">
      <c r="A24" s="28">
        <v>8</v>
      </c>
      <c r="B24" s="45" t="s">
        <v>58</v>
      </c>
      <c r="C24" s="27" t="s">
        <v>2</v>
      </c>
      <c r="D24" s="24">
        <v>1</v>
      </c>
      <c r="E24" s="43">
        <v>126500</v>
      </c>
      <c r="F24" s="44">
        <f t="shared" si="1"/>
        <v>126500</v>
      </c>
    </row>
    <row r="25" spans="1:6" ht="15.75" x14ac:dyDescent="0.25">
      <c r="A25" s="28">
        <v>9</v>
      </c>
      <c r="B25" s="45" t="s">
        <v>57</v>
      </c>
      <c r="C25" s="27" t="s">
        <v>2</v>
      </c>
      <c r="D25" s="24">
        <v>1</v>
      </c>
      <c r="E25" s="43">
        <v>300</v>
      </c>
      <c r="F25" s="44">
        <f t="shared" si="1"/>
        <v>300</v>
      </c>
    </row>
    <row r="26" spans="1:6" ht="15.75" x14ac:dyDescent="0.25">
      <c r="A26" s="28">
        <v>10</v>
      </c>
      <c r="B26" s="47" t="s">
        <v>40</v>
      </c>
      <c r="C26" s="48"/>
      <c r="D26" s="48"/>
      <c r="E26" s="48"/>
      <c r="F26" s="49">
        <f>SUM(F27:F31)</f>
        <v>317370</v>
      </c>
    </row>
    <row r="27" spans="1:6" ht="15.75" x14ac:dyDescent="0.25">
      <c r="A27" s="65" t="s">
        <v>106</v>
      </c>
      <c r="B27" s="28" t="s">
        <v>53</v>
      </c>
      <c r="C27" s="23" t="s">
        <v>2</v>
      </c>
      <c r="D27" s="24">
        <v>5</v>
      </c>
      <c r="E27" s="43">
        <v>450</v>
      </c>
      <c r="F27" s="44">
        <f t="shared" si="1"/>
        <v>2250</v>
      </c>
    </row>
    <row r="28" spans="1:6" ht="15.75" x14ac:dyDescent="0.25">
      <c r="A28" s="65" t="s">
        <v>107</v>
      </c>
      <c r="B28" s="28" t="s">
        <v>54</v>
      </c>
      <c r="C28" s="23" t="s">
        <v>2</v>
      </c>
      <c r="D28" s="24">
        <v>3</v>
      </c>
      <c r="E28" s="43">
        <v>380</v>
      </c>
      <c r="F28" s="44">
        <f t="shared" si="1"/>
        <v>1140</v>
      </c>
    </row>
    <row r="29" spans="1:6" ht="15.75" x14ac:dyDescent="0.25">
      <c r="A29" s="65" t="s">
        <v>108</v>
      </c>
      <c r="B29" s="28" t="s">
        <v>56</v>
      </c>
      <c r="C29" s="23" t="s">
        <v>2</v>
      </c>
      <c r="D29" s="24">
        <v>6</v>
      </c>
      <c r="E29" s="43">
        <v>330</v>
      </c>
      <c r="F29" s="44">
        <f t="shared" si="1"/>
        <v>1980</v>
      </c>
    </row>
    <row r="30" spans="1:6" ht="15.75" x14ac:dyDescent="0.25">
      <c r="A30" s="65" t="s">
        <v>109</v>
      </c>
      <c r="B30" s="42" t="s">
        <v>25</v>
      </c>
      <c r="C30" s="54" t="s">
        <v>24</v>
      </c>
      <c r="D30" s="55">
        <v>1</v>
      </c>
      <c r="E30" s="43">
        <v>1500</v>
      </c>
      <c r="F30" s="44">
        <f t="shared" si="1"/>
        <v>1500</v>
      </c>
    </row>
    <row r="31" spans="1:6" ht="15.75" x14ac:dyDescent="0.25">
      <c r="A31" s="65" t="s">
        <v>110</v>
      </c>
      <c r="B31" s="28" t="s">
        <v>55</v>
      </c>
      <c r="C31" s="28" t="s">
        <v>5</v>
      </c>
      <c r="D31" s="24">
        <v>10.35</v>
      </c>
      <c r="E31" s="43">
        <v>30000</v>
      </c>
      <c r="F31" s="44">
        <f t="shared" si="1"/>
        <v>310500</v>
      </c>
    </row>
    <row r="32" spans="1:6" ht="15.75" x14ac:dyDescent="0.25">
      <c r="A32" s="28">
        <v>11</v>
      </c>
      <c r="B32" s="47" t="s">
        <v>41</v>
      </c>
      <c r="C32" s="50"/>
      <c r="D32" s="50"/>
      <c r="E32" s="48"/>
      <c r="F32" s="49">
        <f>SUM(F33:F41)</f>
        <v>61801</v>
      </c>
    </row>
    <row r="33" spans="1:6" ht="32.25" customHeight="1" x14ac:dyDescent="0.25">
      <c r="A33" s="65" t="s">
        <v>111</v>
      </c>
      <c r="B33" s="45" t="s">
        <v>50</v>
      </c>
      <c r="C33" s="27" t="s">
        <v>2</v>
      </c>
      <c r="D33" s="24">
        <v>27</v>
      </c>
      <c r="E33" s="43">
        <v>292</v>
      </c>
      <c r="F33" s="44">
        <f t="shared" ref="F33:F71" si="2">D33*E33</f>
        <v>7884</v>
      </c>
    </row>
    <row r="34" spans="1:6" ht="47.25" x14ac:dyDescent="0.25">
      <c r="A34" s="65" t="s">
        <v>112</v>
      </c>
      <c r="B34" s="45" t="s">
        <v>51</v>
      </c>
      <c r="C34" s="27" t="s">
        <v>2</v>
      </c>
      <c r="D34" s="24">
        <v>3</v>
      </c>
      <c r="E34" s="43">
        <v>610</v>
      </c>
      <c r="F34" s="44">
        <f t="shared" si="2"/>
        <v>1830</v>
      </c>
    </row>
    <row r="35" spans="1:6" ht="32.25" customHeight="1" x14ac:dyDescent="0.25">
      <c r="A35" s="65" t="s">
        <v>113</v>
      </c>
      <c r="B35" s="45" t="s">
        <v>52</v>
      </c>
      <c r="C35" s="27" t="s">
        <v>2</v>
      </c>
      <c r="D35" s="24">
        <v>1</v>
      </c>
      <c r="E35" s="43">
        <v>655</v>
      </c>
      <c r="F35" s="44">
        <f t="shared" si="2"/>
        <v>655</v>
      </c>
    </row>
    <row r="36" spans="1:6" ht="15.75" x14ac:dyDescent="0.25">
      <c r="A36" s="65" t="s">
        <v>114</v>
      </c>
      <c r="B36" s="45" t="s">
        <v>73</v>
      </c>
      <c r="C36" s="27" t="s">
        <v>2</v>
      </c>
      <c r="D36" s="24">
        <v>1</v>
      </c>
      <c r="E36" s="43">
        <v>232</v>
      </c>
      <c r="F36" s="44">
        <f t="shared" si="2"/>
        <v>232</v>
      </c>
    </row>
    <row r="37" spans="1:6" ht="15.75" x14ac:dyDescent="0.25">
      <c r="A37" s="65" t="s">
        <v>115</v>
      </c>
      <c r="B37" s="45" t="s">
        <v>47</v>
      </c>
      <c r="C37" s="27" t="s">
        <v>2</v>
      </c>
      <c r="D37" s="24">
        <v>1</v>
      </c>
      <c r="E37" s="43">
        <v>30000</v>
      </c>
      <c r="F37" s="44">
        <f t="shared" si="2"/>
        <v>30000</v>
      </c>
    </row>
    <row r="38" spans="1:6" ht="15.75" x14ac:dyDescent="0.25">
      <c r="A38" s="65" t="s">
        <v>116</v>
      </c>
      <c r="B38" s="45" t="s">
        <v>48</v>
      </c>
      <c r="C38" s="27" t="s">
        <v>2</v>
      </c>
      <c r="D38" s="24">
        <v>2</v>
      </c>
      <c r="E38" s="43">
        <v>500</v>
      </c>
      <c r="F38" s="44">
        <f t="shared" si="2"/>
        <v>1000</v>
      </c>
    </row>
    <row r="39" spans="1:6" ht="15.75" x14ac:dyDescent="0.25">
      <c r="A39" s="65" t="s">
        <v>117</v>
      </c>
      <c r="B39" s="45" t="s">
        <v>49</v>
      </c>
      <c r="C39" s="27" t="s">
        <v>2</v>
      </c>
      <c r="D39" s="24">
        <v>1</v>
      </c>
      <c r="E39" s="43">
        <v>700</v>
      </c>
      <c r="F39" s="44">
        <f t="shared" si="2"/>
        <v>700</v>
      </c>
    </row>
    <row r="40" spans="1:6" ht="15.75" x14ac:dyDescent="0.25">
      <c r="A40" s="65" t="s">
        <v>118</v>
      </c>
      <c r="B40" s="46" t="s">
        <v>46</v>
      </c>
      <c r="C40" s="23" t="s">
        <v>2</v>
      </c>
      <c r="D40" s="21">
        <v>1</v>
      </c>
      <c r="E40" s="43">
        <v>4500</v>
      </c>
      <c r="F40" s="44">
        <f t="shared" si="2"/>
        <v>4500</v>
      </c>
    </row>
    <row r="41" spans="1:6" ht="15.75" x14ac:dyDescent="0.25">
      <c r="A41" s="65" t="s">
        <v>119</v>
      </c>
      <c r="B41" s="20" t="s">
        <v>45</v>
      </c>
      <c r="C41" s="23" t="s">
        <v>24</v>
      </c>
      <c r="D41" s="24">
        <v>1</v>
      </c>
      <c r="E41" s="43">
        <v>15000</v>
      </c>
      <c r="F41" s="44">
        <f t="shared" si="2"/>
        <v>15000</v>
      </c>
    </row>
    <row r="42" spans="1:6" ht="15.75" x14ac:dyDescent="0.25">
      <c r="A42" s="65" t="s">
        <v>120</v>
      </c>
      <c r="B42" s="47" t="s">
        <v>59</v>
      </c>
      <c r="C42" s="50"/>
      <c r="D42" s="50"/>
      <c r="E42" s="48"/>
      <c r="F42" s="49">
        <f>SUM(F43:F52)</f>
        <v>18620</v>
      </c>
    </row>
    <row r="43" spans="1:6" ht="15.75" x14ac:dyDescent="0.25">
      <c r="A43" s="65" t="s">
        <v>121</v>
      </c>
      <c r="B43" s="46" t="s">
        <v>60</v>
      </c>
      <c r="C43" s="23" t="s">
        <v>2</v>
      </c>
      <c r="D43" s="21">
        <v>1</v>
      </c>
      <c r="E43" s="43">
        <v>2500</v>
      </c>
      <c r="F43" s="44">
        <f t="shared" si="2"/>
        <v>2500</v>
      </c>
    </row>
    <row r="44" spans="1:6" ht="15.75" x14ac:dyDescent="0.25">
      <c r="A44" s="65" t="s">
        <v>122</v>
      </c>
      <c r="B44" s="46" t="s">
        <v>44</v>
      </c>
      <c r="C44" s="23" t="s">
        <v>2</v>
      </c>
      <c r="D44" s="21">
        <v>1</v>
      </c>
      <c r="E44" s="43">
        <v>1500</v>
      </c>
      <c r="F44" s="44">
        <f t="shared" si="2"/>
        <v>1500</v>
      </c>
    </row>
    <row r="45" spans="1:6" ht="15.75" x14ac:dyDescent="0.25">
      <c r="A45" s="65" t="s">
        <v>123</v>
      </c>
      <c r="B45" s="46" t="s">
        <v>61</v>
      </c>
      <c r="C45" s="23" t="s">
        <v>3</v>
      </c>
      <c r="D45" s="21">
        <v>4</v>
      </c>
      <c r="E45" s="43">
        <v>180</v>
      </c>
      <c r="F45" s="44">
        <f t="shared" si="2"/>
        <v>720</v>
      </c>
    </row>
    <row r="46" spans="1:6" ht="15.75" x14ac:dyDescent="0.25">
      <c r="A46" s="65" t="s">
        <v>124</v>
      </c>
      <c r="B46" s="46" t="s">
        <v>62</v>
      </c>
      <c r="C46" s="23" t="s">
        <v>3</v>
      </c>
      <c r="D46" s="21">
        <v>4</v>
      </c>
      <c r="E46" s="43">
        <v>120</v>
      </c>
      <c r="F46" s="44">
        <f t="shared" si="2"/>
        <v>480</v>
      </c>
    </row>
    <row r="47" spans="1:6" ht="15.75" x14ac:dyDescent="0.25">
      <c r="A47" s="65" t="s">
        <v>125</v>
      </c>
      <c r="B47" s="46" t="s">
        <v>63</v>
      </c>
      <c r="C47" s="23" t="s">
        <v>3</v>
      </c>
      <c r="D47" s="21">
        <v>4</v>
      </c>
      <c r="E47" s="43">
        <v>80</v>
      </c>
      <c r="F47" s="44">
        <f t="shared" si="2"/>
        <v>320</v>
      </c>
    </row>
    <row r="48" spans="1:6" ht="15.75" x14ac:dyDescent="0.25">
      <c r="A48" s="65" t="s">
        <v>126</v>
      </c>
      <c r="B48" s="42" t="s">
        <v>25</v>
      </c>
      <c r="C48" s="54" t="s">
        <v>24</v>
      </c>
      <c r="D48" s="55">
        <v>1</v>
      </c>
      <c r="E48" s="43">
        <v>1500</v>
      </c>
      <c r="F48" s="44">
        <f t="shared" si="2"/>
        <v>1500</v>
      </c>
    </row>
    <row r="49" spans="1:6" ht="15.75" x14ac:dyDescent="0.25">
      <c r="A49" s="65" t="s">
        <v>127</v>
      </c>
      <c r="B49" s="46" t="s">
        <v>65</v>
      </c>
      <c r="C49" s="23" t="s">
        <v>2</v>
      </c>
      <c r="D49" s="21">
        <v>1</v>
      </c>
      <c r="E49" s="43">
        <v>8000</v>
      </c>
      <c r="F49" s="44">
        <f t="shared" si="2"/>
        <v>8000</v>
      </c>
    </row>
    <row r="50" spans="1:6" ht="15.75" x14ac:dyDescent="0.25">
      <c r="A50" s="65" t="s">
        <v>144</v>
      </c>
      <c r="B50" s="46" t="s">
        <v>49</v>
      </c>
      <c r="C50" s="23" t="s">
        <v>2</v>
      </c>
      <c r="D50" s="21">
        <v>1</v>
      </c>
      <c r="E50" s="43">
        <v>700</v>
      </c>
      <c r="F50" s="44">
        <f t="shared" si="2"/>
        <v>700</v>
      </c>
    </row>
    <row r="51" spans="1:6" ht="15.75" x14ac:dyDescent="0.25">
      <c r="A51" s="65" t="s">
        <v>145</v>
      </c>
      <c r="B51" s="46" t="s">
        <v>66</v>
      </c>
      <c r="C51" s="23" t="s">
        <v>2</v>
      </c>
      <c r="D51" s="21">
        <v>1</v>
      </c>
      <c r="E51" s="43">
        <v>2500</v>
      </c>
      <c r="F51" s="44">
        <f t="shared" si="2"/>
        <v>2500</v>
      </c>
    </row>
    <row r="52" spans="1:6" ht="15.75" x14ac:dyDescent="0.25">
      <c r="A52" s="65" t="s">
        <v>146</v>
      </c>
      <c r="B52" s="46" t="s">
        <v>64</v>
      </c>
      <c r="C52" s="23" t="s">
        <v>2</v>
      </c>
      <c r="D52" s="21">
        <v>1</v>
      </c>
      <c r="E52" s="43">
        <v>400</v>
      </c>
      <c r="F52" s="44">
        <f t="shared" si="2"/>
        <v>400</v>
      </c>
    </row>
    <row r="53" spans="1:6" ht="15.75" x14ac:dyDescent="0.25">
      <c r="A53" s="65" t="s">
        <v>128</v>
      </c>
      <c r="B53" s="47" t="s">
        <v>42</v>
      </c>
      <c r="C53" s="50"/>
      <c r="D53" s="50"/>
      <c r="E53" s="48"/>
      <c r="F53" s="49">
        <f>SUM(F54:F60)</f>
        <v>55700</v>
      </c>
    </row>
    <row r="54" spans="1:6" ht="15.75" x14ac:dyDescent="0.25">
      <c r="A54" s="65" t="s">
        <v>129</v>
      </c>
      <c r="B54" s="46" t="s">
        <v>44</v>
      </c>
      <c r="C54" s="23" t="s">
        <v>2</v>
      </c>
      <c r="D54" s="21">
        <v>3</v>
      </c>
      <c r="E54" s="43">
        <v>1500</v>
      </c>
      <c r="F54" s="44">
        <f t="shared" si="2"/>
        <v>4500</v>
      </c>
    </row>
    <row r="55" spans="1:6" ht="15.75" x14ac:dyDescent="0.25">
      <c r="A55" s="65" t="s">
        <v>130</v>
      </c>
      <c r="B55" s="46" t="s">
        <v>67</v>
      </c>
      <c r="C55" s="23" t="s">
        <v>2</v>
      </c>
      <c r="D55" s="21">
        <v>10</v>
      </c>
      <c r="E55" s="43">
        <v>150</v>
      </c>
      <c r="F55" s="44">
        <f t="shared" si="2"/>
        <v>1500</v>
      </c>
    </row>
    <row r="56" spans="1:6" ht="15.75" x14ac:dyDescent="0.25">
      <c r="A56" s="65" t="s">
        <v>131</v>
      </c>
      <c r="B56" s="42" t="s">
        <v>25</v>
      </c>
      <c r="C56" s="54" t="s">
        <v>24</v>
      </c>
      <c r="D56" s="55">
        <v>1</v>
      </c>
      <c r="E56" s="43">
        <v>500</v>
      </c>
      <c r="F56" s="44">
        <f t="shared" si="2"/>
        <v>500</v>
      </c>
    </row>
    <row r="57" spans="1:6" ht="15.75" x14ac:dyDescent="0.25">
      <c r="A57" s="65" t="s">
        <v>132</v>
      </c>
      <c r="B57" s="46" t="s">
        <v>68</v>
      </c>
      <c r="C57" s="23" t="s">
        <v>2</v>
      </c>
      <c r="D57" s="21">
        <v>1</v>
      </c>
      <c r="E57" s="43">
        <v>30000</v>
      </c>
      <c r="F57" s="44">
        <f t="shared" si="2"/>
        <v>30000</v>
      </c>
    </row>
    <row r="58" spans="1:6" ht="15.75" x14ac:dyDescent="0.25">
      <c r="A58" s="65" t="s">
        <v>133</v>
      </c>
      <c r="B58" s="46" t="s">
        <v>69</v>
      </c>
      <c r="C58" s="23" t="s">
        <v>2</v>
      </c>
      <c r="D58" s="21">
        <v>1</v>
      </c>
      <c r="E58" s="43">
        <v>15000</v>
      </c>
      <c r="F58" s="44">
        <f t="shared" si="2"/>
        <v>15000</v>
      </c>
    </row>
    <row r="59" spans="1:6" ht="15.75" x14ac:dyDescent="0.25">
      <c r="A59" s="65" t="s">
        <v>134</v>
      </c>
      <c r="B59" s="46" t="s">
        <v>49</v>
      </c>
      <c r="C59" s="23" t="s">
        <v>2</v>
      </c>
      <c r="D59" s="21">
        <v>1</v>
      </c>
      <c r="E59" s="43">
        <v>700</v>
      </c>
      <c r="F59" s="44">
        <f t="shared" si="2"/>
        <v>700</v>
      </c>
    </row>
    <row r="60" spans="1:6" ht="15.75" x14ac:dyDescent="0.25">
      <c r="A60" s="65" t="s">
        <v>147</v>
      </c>
      <c r="B60" s="46" t="s">
        <v>70</v>
      </c>
      <c r="C60" s="23" t="s">
        <v>2</v>
      </c>
      <c r="D60" s="21">
        <v>1</v>
      </c>
      <c r="E60" s="43">
        <v>3500</v>
      </c>
      <c r="F60" s="44">
        <f t="shared" si="2"/>
        <v>3500</v>
      </c>
    </row>
    <row r="61" spans="1:6" ht="15.75" x14ac:dyDescent="0.25">
      <c r="A61" s="65" t="s">
        <v>138</v>
      </c>
      <c r="B61" s="47" t="s">
        <v>43</v>
      </c>
      <c r="C61" s="50"/>
      <c r="D61" s="50"/>
      <c r="E61" s="48"/>
      <c r="F61" s="49">
        <f>SUM(F62:F67)</f>
        <v>12500</v>
      </c>
    </row>
    <row r="62" spans="1:6" ht="15.75" x14ac:dyDescent="0.25">
      <c r="A62" s="65" t="s">
        <v>139</v>
      </c>
      <c r="B62" s="46" t="s">
        <v>44</v>
      </c>
      <c r="C62" s="23" t="s">
        <v>2</v>
      </c>
      <c r="D62" s="21">
        <v>3</v>
      </c>
      <c r="E62" s="43">
        <v>1500</v>
      </c>
      <c r="F62" s="44">
        <f t="shared" si="2"/>
        <v>4500</v>
      </c>
    </row>
    <row r="63" spans="1:6" ht="15.75" x14ac:dyDescent="0.25">
      <c r="A63" s="65" t="s">
        <v>140</v>
      </c>
      <c r="B63" s="46" t="s">
        <v>67</v>
      </c>
      <c r="C63" s="23" t="s">
        <v>2</v>
      </c>
      <c r="D63" s="21">
        <v>10</v>
      </c>
      <c r="E63" s="43">
        <v>150</v>
      </c>
      <c r="F63" s="44">
        <f t="shared" si="2"/>
        <v>1500</v>
      </c>
    </row>
    <row r="64" spans="1:6" ht="15.75" x14ac:dyDescent="0.25">
      <c r="A64" s="65" t="s">
        <v>141</v>
      </c>
      <c r="B64" s="42" t="s">
        <v>25</v>
      </c>
      <c r="C64" s="54" t="s">
        <v>24</v>
      </c>
      <c r="D64" s="55">
        <v>1</v>
      </c>
      <c r="E64" s="43">
        <v>500</v>
      </c>
      <c r="F64" s="44">
        <f t="shared" si="2"/>
        <v>500</v>
      </c>
    </row>
    <row r="65" spans="1:8" ht="15.75" x14ac:dyDescent="0.25">
      <c r="A65" s="65" t="s">
        <v>148</v>
      </c>
      <c r="B65" s="46" t="s">
        <v>70</v>
      </c>
      <c r="C65" s="23" t="s">
        <v>2</v>
      </c>
      <c r="D65" s="21">
        <v>1</v>
      </c>
      <c r="E65" s="43">
        <v>3500</v>
      </c>
      <c r="F65" s="44">
        <f t="shared" si="2"/>
        <v>3500</v>
      </c>
    </row>
    <row r="66" spans="1:8" ht="15.75" x14ac:dyDescent="0.25">
      <c r="A66" s="65" t="s">
        <v>149</v>
      </c>
      <c r="B66" s="46" t="s">
        <v>71</v>
      </c>
      <c r="C66" s="23" t="s">
        <v>2</v>
      </c>
      <c r="D66" s="21">
        <v>4</v>
      </c>
      <c r="E66" s="43">
        <v>250</v>
      </c>
      <c r="F66" s="44">
        <f t="shared" si="2"/>
        <v>1000</v>
      </c>
    </row>
    <row r="67" spans="1:8" ht="15.75" x14ac:dyDescent="0.25">
      <c r="A67" s="65" t="s">
        <v>150</v>
      </c>
      <c r="B67" s="46" t="s">
        <v>72</v>
      </c>
      <c r="C67" s="23" t="s">
        <v>2</v>
      </c>
      <c r="D67" s="21">
        <v>1</v>
      </c>
      <c r="E67" s="43">
        <v>1500</v>
      </c>
      <c r="F67" s="44">
        <f t="shared" si="2"/>
        <v>1500</v>
      </c>
    </row>
    <row r="68" spans="1:8" ht="15.75" x14ac:dyDescent="0.25">
      <c r="A68" s="65" t="s">
        <v>151</v>
      </c>
      <c r="B68" s="47" t="s">
        <v>135</v>
      </c>
      <c r="C68" s="79"/>
      <c r="D68" s="24"/>
      <c r="E68" s="80"/>
      <c r="F68" s="49">
        <f>SUM(F69:F71)</f>
        <v>10330</v>
      </c>
    </row>
    <row r="69" spans="1:8" ht="15.75" x14ac:dyDescent="0.25">
      <c r="A69" s="65" t="s">
        <v>152</v>
      </c>
      <c r="B69" s="46" t="s">
        <v>136</v>
      </c>
      <c r="C69" s="23" t="s">
        <v>6</v>
      </c>
      <c r="D69" s="21">
        <v>7</v>
      </c>
      <c r="E69" s="43">
        <v>1290</v>
      </c>
      <c r="F69" s="44">
        <f t="shared" si="2"/>
        <v>9030</v>
      </c>
    </row>
    <row r="70" spans="1:8" ht="15.75" x14ac:dyDescent="0.25">
      <c r="A70" s="65" t="s">
        <v>152</v>
      </c>
      <c r="B70" s="46" t="s">
        <v>137</v>
      </c>
      <c r="C70" s="23" t="s">
        <v>6</v>
      </c>
      <c r="D70" s="21">
        <v>1</v>
      </c>
      <c r="E70" s="43">
        <v>800</v>
      </c>
      <c r="F70" s="44">
        <f t="shared" si="2"/>
        <v>800</v>
      </c>
    </row>
    <row r="71" spans="1:8" ht="15.75" x14ac:dyDescent="0.25">
      <c r="A71" s="65" t="s">
        <v>153</v>
      </c>
      <c r="B71" s="46" t="s">
        <v>25</v>
      </c>
      <c r="C71" s="23" t="s">
        <v>24</v>
      </c>
      <c r="D71" s="21">
        <v>1</v>
      </c>
      <c r="E71" s="43">
        <v>500</v>
      </c>
      <c r="F71" s="44">
        <f t="shared" si="2"/>
        <v>500</v>
      </c>
    </row>
    <row r="72" spans="1:8" ht="15" customHeight="1" x14ac:dyDescent="0.25">
      <c r="A72" s="28"/>
      <c r="B72" s="51" t="s">
        <v>74</v>
      </c>
      <c r="C72" s="25"/>
      <c r="D72" s="24"/>
      <c r="E72" s="24"/>
      <c r="F72" s="58">
        <f>F61+F53+F42+F32+F26+F25+F24+F23+F22+F21+F19+F18+F17+F68</f>
        <v>754313.3</v>
      </c>
      <c r="H72" s="5"/>
    </row>
    <row r="73" spans="1:8" ht="31.5" x14ac:dyDescent="0.25">
      <c r="A73" s="22"/>
      <c r="B73" s="52" t="s">
        <v>17</v>
      </c>
      <c r="C73" s="26"/>
      <c r="D73" s="21"/>
      <c r="E73" s="24"/>
      <c r="F73" s="58">
        <f>F72*30%</f>
        <v>226293.99000000002</v>
      </c>
    </row>
    <row r="74" spans="1:8" s="2" customFormat="1" ht="15.75" x14ac:dyDescent="0.25">
      <c r="A74" s="35"/>
      <c r="B74" s="19" t="s">
        <v>1</v>
      </c>
      <c r="C74" s="36"/>
      <c r="D74" s="37"/>
      <c r="E74" s="38"/>
      <c r="F74" s="53">
        <f>SUM(F72:F73)</f>
        <v>980607.29</v>
      </c>
    </row>
    <row r="75" spans="1:8" ht="15.75" x14ac:dyDescent="0.25">
      <c r="A75" s="29" t="s">
        <v>7</v>
      </c>
      <c r="B75" s="30"/>
      <c r="C75" s="30"/>
      <c r="D75" s="30"/>
      <c r="E75" s="30"/>
      <c r="F75" s="34"/>
    </row>
    <row r="76" spans="1:8" ht="45" x14ac:dyDescent="0.25">
      <c r="A76" s="65">
        <v>1</v>
      </c>
      <c r="B76" s="31" t="s">
        <v>75</v>
      </c>
      <c r="C76" s="23" t="s">
        <v>3</v>
      </c>
      <c r="D76" s="21">
        <v>34</v>
      </c>
      <c r="E76" s="43">
        <v>240</v>
      </c>
      <c r="F76" s="44">
        <f t="shared" ref="F76:F80" si="3">D76*E76</f>
        <v>8160</v>
      </c>
    </row>
    <row r="77" spans="1:8" ht="30" x14ac:dyDescent="0.25">
      <c r="A77" s="65">
        <v>2</v>
      </c>
      <c r="B77" s="31" t="s">
        <v>76</v>
      </c>
      <c r="C77" s="23" t="s">
        <v>3</v>
      </c>
      <c r="D77" s="21">
        <v>34</v>
      </c>
      <c r="E77" s="43">
        <v>250</v>
      </c>
      <c r="F77" s="44">
        <f t="shared" si="3"/>
        <v>8500</v>
      </c>
    </row>
    <row r="78" spans="1:8" ht="15.75" x14ac:dyDescent="0.25">
      <c r="A78" s="65">
        <v>3</v>
      </c>
      <c r="B78" s="31" t="s">
        <v>77</v>
      </c>
      <c r="C78" s="23" t="s">
        <v>3</v>
      </c>
      <c r="D78" s="21">
        <v>34</v>
      </c>
      <c r="E78" s="43">
        <v>110</v>
      </c>
      <c r="F78" s="44">
        <f t="shared" si="3"/>
        <v>3740</v>
      </c>
    </row>
    <row r="79" spans="1:8" ht="30" x14ac:dyDescent="0.25">
      <c r="A79" s="65">
        <v>4</v>
      </c>
      <c r="B79" s="31" t="s">
        <v>78</v>
      </c>
      <c r="C79" s="23" t="s">
        <v>2</v>
      </c>
      <c r="D79" s="21">
        <v>10</v>
      </c>
      <c r="E79" s="43">
        <v>30368</v>
      </c>
      <c r="F79" s="44">
        <f t="shared" si="3"/>
        <v>303680</v>
      </c>
    </row>
    <row r="80" spans="1:8" ht="30" x14ac:dyDescent="0.25">
      <c r="A80" s="65">
        <v>5</v>
      </c>
      <c r="B80" s="31" t="s">
        <v>79</v>
      </c>
      <c r="C80" s="23" t="s">
        <v>2</v>
      </c>
      <c r="D80" s="21">
        <v>10</v>
      </c>
      <c r="E80" s="43">
        <v>32120</v>
      </c>
      <c r="F80" s="44">
        <f t="shared" si="3"/>
        <v>321200</v>
      </c>
    </row>
    <row r="81" spans="1:7" ht="45" x14ac:dyDescent="0.25">
      <c r="A81" s="65">
        <v>6</v>
      </c>
      <c r="B81" s="31" t="s">
        <v>80</v>
      </c>
      <c r="C81" s="23" t="s">
        <v>2</v>
      </c>
      <c r="D81" s="21">
        <v>1</v>
      </c>
      <c r="E81" s="43">
        <v>9950</v>
      </c>
      <c r="F81" s="44">
        <f t="shared" ref="F81" si="4">D81*E81</f>
        <v>9950</v>
      </c>
    </row>
    <row r="82" spans="1:7" ht="15.75" x14ac:dyDescent="0.25">
      <c r="A82" s="65"/>
      <c r="B82" s="51" t="s">
        <v>81</v>
      </c>
      <c r="C82" s="25"/>
      <c r="D82" s="24"/>
      <c r="E82" s="24"/>
      <c r="F82" s="58">
        <f>SUM(F76:F81)</f>
        <v>655230</v>
      </c>
    </row>
    <row r="83" spans="1:7" ht="31.5" x14ac:dyDescent="0.25">
      <c r="A83" s="65"/>
      <c r="B83" s="52" t="s">
        <v>17</v>
      </c>
      <c r="C83" s="13"/>
      <c r="D83" s="13"/>
      <c r="E83" s="14"/>
      <c r="F83" s="58">
        <f>F82*30%</f>
        <v>196569</v>
      </c>
    </row>
    <row r="84" spans="1:7" s="2" customFormat="1" ht="15.75" x14ac:dyDescent="0.25">
      <c r="A84" s="18"/>
      <c r="B84" s="32" t="s">
        <v>1</v>
      </c>
      <c r="C84" s="18"/>
      <c r="D84" s="18"/>
      <c r="E84" s="17"/>
      <c r="F84" s="58">
        <f>F82+F83</f>
        <v>851799</v>
      </c>
    </row>
    <row r="85" spans="1:7" x14ac:dyDescent="0.25">
      <c r="A85" s="66" t="s">
        <v>8</v>
      </c>
      <c r="B85" s="66"/>
      <c r="C85" s="66"/>
      <c r="D85" s="66"/>
      <c r="E85" s="66"/>
      <c r="F85" s="66"/>
    </row>
    <row r="86" spans="1:7" ht="30" x14ac:dyDescent="0.25">
      <c r="A86" s="65">
        <v>1</v>
      </c>
      <c r="B86" s="31" t="s">
        <v>9</v>
      </c>
      <c r="C86" s="13"/>
      <c r="D86" s="13"/>
      <c r="E86" s="14"/>
      <c r="F86" s="44">
        <f>'Ассортиментная ведомость'!F27</f>
        <v>74610</v>
      </c>
    </row>
    <row r="87" spans="1:7" ht="30" x14ac:dyDescent="0.25">
      <c r="A87" s="65">
        <v>2</v>
      </c>
      <c r="B87" s="31" t="s">
        <v>10</v>
      </c>
      <c r="C87" s="13"/>
      <c r="D87" s="13"/>
      <c r="E87" s="14"/>
      <c r="F87" s="44">
        <f>F86*20%</f>
        <v>14922</v>
      </c>
    </row>
    <row r="88" spans="1:7" s="41" customFormat="1" ht="15.75" x14ac:dyDescent="0.25">
      <c r="A88" s="15"/>
      <c r="B88" s="32" t="s">
        <v>11</v>
      </c>
      <c r="C88" s="40"/>
      <c r="D88" s="15"/>
      <c r="E88" s="16"/>
      <c r="F88" s="58">
        <f>F86+F87</f>
        <v>89532</v>
      </c>
    </row>
    <row r="89" spans="1:7" x14ac:dyDescent="0.25">
      <c r="A89" s="11"/>
      <c r="B89" s="11"/>
      <c r="C89" s="33"/>
      <c r="D89" s="11"/>
      <c r="E89" s="12"/>
      <c r="F89" s="11"/>
    </row>
    <row r="90" spans="1:7" ht="18.75" x14ac:dyDescent="0.25">
      <c r="A90" s="67" t="s">
        <v>154</v>
      </c>
      <c r="B90" s="68"/>
      <c r="C90" s="68"/>
      <c r="D90" s="68"/>
      <c r="E90" s="69"/>
      <c r="F90" s="59">
        <f>F74+F84+F88</f>
        <v>1921938.29</v>
      </c>
    </row>
    <row r="91" spans="1:7" ht="27" customHeight="1" x14ac:dyDescent="0.25">
      <c r="A91" s="4"/>
      <c r="B91" s="5"/>
      <c r="C91" s="7"/>
      <c r="D91" s="5"/>
      <c r="E91" s="5"/>
      <c r="F91" s="5"/>
    </row>
    <row r="92" spans="1:7" x14ac:dyDescent="0.25">
      <c r="A92" s="4"/>
      <c r="B92" s="5"/>
      <c r="C92" s="7"/>
      <c r="D92" s="5"/>
      <c r="E92" s="5"/>
      <c r="F92" s="5"/>
      <c r="G92" s="5"/>
    </row>
    <row r="93" spans="1:7" x14ac:dyDescent="0.25">
      <c r="A93" s="4"/>
      <c r="B93" s="5"/>
      <c r="C93" s="7"/>
      <c r="D93" s="5"/>
      <c r="E93" s="5"/>
      <c r="F93" s="5"/>
      <c r="G93" s="5"/>
    </row>
    <row r="94" spans="1:7" x14ac:dyDescent="0.25">
      <c r="A94" s="4"/>
      <c r="B94" s="5"/>
      <c r="C94" s="7"/>
      <c r="D94" s="5"/>
      <c r="E94" s="5"/>
      <c r="F94" s="5"/>
      <c r="G94" s="5"/>
    </row>
    <row r="95" spans="1:7" x14ac:dyDescent="0.25">
      <c r="A95" s="4"/>
      <c r="B95" s="5"/>
      <c r="C95" s="7"/>
      <c r="D95" s="5"/>
      <c r="E95" s="5"/>
      <c r="F95" s="5"/>
      <c r="G95" s="5"/>
    </row>
    <row r="96" spans="1:7" x14ac:dyDescent="0.25">
      <c r="A96" s="4"/>
      <c r="B96" s="5"/>
      <c r="C96" s="7"/>
      <c r="D96" s="5"/>
      <c r="E96" s="5"/>
      <c r="F96" s="5"/>
      <c r="G96" s="5"/>
    </row>
    <row r="97" spans="1:7" x14ac:dyDescent="0.25">
      <c r="A97" s="4"/>
      <c r="B97" s="5"/>
      <c r="C97" s="7"/>
      <c r="D97" s="5"/>
      <c r="E97" s="5"/>
      <c r="F97" s="5"/>
      <c r="G97" s="5"/>
    </row>
    <row r="98" spans="1:7" x14ac:dyDescent="0.25">
      <c r="A98" s="4"/>
      <c r="B98" s="5"/>
      <c r="C98" s="7"/>
      <c r="D98" s="5"/>
      <c r="E98" s="5"/>
      <c r="F98" s="5"/>
      <c r="G98" s="5"/>
    </row>
    <row r="99" spans="1:7" x14ac:dyDescent="0.25">
      <c r="A99" s="4"/>
      <c r="B99" s="5"/>
      <c r="C99" s="7"/>
      <c r="D99" s="5"/>
      <c r="E99" s="5"/>
      <c r="F99" s="5"/>
    </row>
    <row r="100" spans="1:7" x14ac:dyDescent="0.25">
      <c r="A100" s="4"/>
      <c r="B100" s="5"/>
      <c r="C100" s="7"/>
      <c r="D100" s="5"/>
      <c r="E100" s="5"/>
      <c r="F100" s="5"/>
    </row>
    <row r="101" spans="1:7" x14ac:dyDescent="0.25">
      <c r="A101" s="4"/>
      <c r="B101" s="5"/>
      <c r="C101" s="7"/>
      <c r="D101" s="5"/>
      <c r="E101" s="5"/>
      <c r="F101" s="5"/>
    </row>
    <row r="102" spans="1:7" x14ac:dyDescent="0.25">
      <c r="A102" s="8"/>
      <c r="B102" s="9"/>
      <c r="C102" s="10"/>
      <c r="D102" s="9"/>
      <c r="E102" s="9"/>
      <c r="F102" s="9"/>
    </row>
  </sheetData>
  <sortState ref="A35:I42">
    <sortCondition ref="A35"/>
  </sortState>
  <mergeCells count="5">
    <mergeCell ref="A85:F85"/>
    <mergeCell ref="A90:E90"/>
    <mergeCell ref="A1:F1"/>
    <mergeCell ref="A3:F3"/>
    <mergeCell ref="A16:F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5" sqref="E5"/>
    </sheetView>
  </sheetViews>
  <sheetFormatPr defaultRowHeight="15" x14ac:dyDescent="0.25"/>
  <cols>
    <col min="2" max="2" width="26.5703125" customWidth="1"/>
    <col min="3" max="3" width="12.5703125" customWidth="1"/>
    <col min="5" max="5" width="13.42578125" bestFit="1" customWidth="1"/>
    <col min="6" max="6" width="13.5703125" bestFit="1" customWidth="1"/>
  </cols>
  <sheetData>
    <row r="1" spans="1:6" ht="24" customHeight="1" x14ac:dyDescent="0.25">
      <c r="A1" s="70" t="s">
        <v>84</v>
      </c>
      <c r="B1" s="71"/>
      <c r="C1" s="71"/>
      <c r="D1" s="71"/>
      <c r="E1" s="71"/>
      <c r="F1" s="72"/>
    </row>
    <row r="2" spans="1:6" ht="31.5" x14ac:dyDescent="0.25">
      <c r="A2" s="28" t="s">
        <v>82</v>
      </c>
      <c r="B2" s="28" t="s">
        <v>12</v>
      </c>
      <c r="C2" s="45" t="s">
        <v>13</v>
      </c>
      <c r="D2" s="28" t="s">
        <v>16</v>
      </c>
      <c r="E2" s="45" t="s">
        <v>15</v>
      </c>
      <c r="F2" s="45" t="s">
        <v>14</v>
      </c>
    </row>
    <row r="3" spans="1:6" ht="15.75" x14ac:dyDescent="0.25">
      <c r="A3" s="76" t="s">
        <v>102</v>
      </c>
      <c r="B3" s="77" t="s">
        <v>102</v>
      </c>
      <c r="C3" s="77"/>
      <c r="D3" s="77"/>
      <c r="E3" s="77"/>
      <c r="F3" s="78"/>
    </row>
    <row r="4" spans="1:6" ht="15.75" x14ac:dyDescent="0.25">
      <c r="A4" s="24">
        <v>1</v>
      </c>
      <c r="B4" s="45" t="s">
        <v>85</v>
      </c>
      <c r="C4" s="27" t="s">
        <v>2</v>
      </c>
      <c r="D4" s="24">
        <v>1</v>
      </c>
      <c r="E4" s="43">
        <v>45000</v>
      </c>
      <c r="F4" s="44">
        <f t="shared" ref="F4" si="0">D4*E4</f>
        <v>45000</v>
      </c>
    </row>
    <row r="5" spans="1:6" ht="15.75" x14ac:dyDescent="0.25">
      <c r="A5" s="11"/>
      <c r="B5" s="56" t="s">
        <v>1</v>
      </c>
      <c r="C5" s="57"/>
      <c r="D5" s="39"/>
      <c r="E5" s="39"/>
      <c r="F5" s="53">
        <f>SUM(F4)</f>
        <v>45000</v>
      </c>
    </row>
    <row r="6" spans="1:6" ht="15.75" x14ac:dyDescent="0.25">
      <c r="A6" s="76" t="s">
        <v>103</v>
      </c>
      <c r="B6" s="77" t="s">
        <v>103</v>
      </c>
      <c r="C6" s="77"/>
      <c r="D6" s="77"/>
      <c r="E6" s="77"/>
      <c r="F6" s="78"/>
    </row>
    <row r="7" spans="1:6" ht="15.75" x14ac:dyDescent="0.25">
      <c r="A7" s="24">
        <v>2</v>
      </c>
      <c r="B7" s="45" t="s">
        <v>93</v>
      </c>
      <c r="C7" s="27" t="s">
        <v>2</v>
      </c>
      <c r="D7" s="24">
        <v>10</v>
      </c>
      <c r="E7" s="43">
        <v>350</v>
      </c>
      <c r="F7" s="44">
        <f>D7*E7</f>
        <v>3500</v>
      </c>
    </row>
    <row r="8" spans="1:6" ht="15.75" x14ac:dyDescent="0.25">
      <c r="A8" s="24">
        <v>3</v>
      </c>
      <c r="B8" s="45" t="s">
        <v>83</v>
      </c>
      <c r="C8" s="27" t="s">
        <v>2</v>
      </c>
      <c r="D8" s="24">
        <v>6</v>
      </c>
      <c r="E8" s="43">
        <v>565</v>
      </c>
      <c r="F8" s="44">
        <f t="shared" ref="F8:F14" si="1">D8*E8</f>
        <v>3390</v>
      </c>
    </row>
    <row r="9" spans="1:6" ht="31.5" x14ac:dyDescent="0.25">
      <c r="A9" s="24">
        <v>4</v>
      </c>
      <c r="B9" s="45" t="s">
        <v>87</v>
      </c>
      <c r="C9" s="27" t="s">
        <v>2</v>
      </c>
      <c r="D9" s="24">
        <v>2</v>
      </c>
      <c r="E9" s="43">
        <v>520</v>
      </c>
      <c r="F9" s="44">
        <f t="shared" si="1"/>
        <v>1040</v>
      </c>
    </row>
    <row r="10" spans="1:6" ht="31.5" x14ac:dyDescent="0.25">
      <c r="A10" s="24">
        <v>5</v>
      </c>
      <c r="B10" s="45" t="s">
        <v>86</v>
      </c>
      <c r="C10" s="27" t="s">
        <v>2</v>
      </c>
      <c r="D10" s="24">
        <v>10</v>
      </c>
      <c r="E10" s="43">
        <v>350</v>
      </c>
      <c r="F10" s="44">
        <f t="shared" si="1"/>
        <v>3500</v>
      </c>
    </row>
    <row r="11" spans="1:6" ht="15.75" x14ac:dyDescent="0.25">
      <c r="A11" s="24">
        <v>6</v>
      </c>
      <c r="B11" s="45" t="s">
        <v>88</v>
      </c>
      <c r="C11" s="27" t="s">
        <v>2</v>
      </c>
      <c r="D11" s="24">
        <v>2</v>
      </c>
      <c r="E11" s="43">
        <v>350</v>
      </c>
      <c r="F11" s="44">
        <f t="shared" si="1"/>
        <v>700</v>
      </c>
    </row>
    <row r="12" spans="1:6" ht="31.5" x14ac:dyDescent="0.25">
      <c r="A12" s="24">
        <v>7</v>
      </c>
      <c r="B12" s="45" t="s">
        <v>89</v>
      </c>
      <c r="C12" s="27" t="s">
        <v>2</v>
      </c>
      <c r="D12" s="24">
        <v>4</v>
      </c>
      <c r="E12" s="43">
        <v>180</v>
      </c>
      <c r="F12" s="44">
        <f t="shared" si="1"/>
        <v>720</v>
      </c>
    </row>
    <row r="13" spans="1:6" ht="15.75" x14ac:dyDescent="0.25">
      <c r="A13" s="24">
        <v>8</v>
      </c>
      <c r="B13" s="45" t="s">
        <v>90</v>
      </c>
      <c r="C13" s="27" t="s">
        <v>2</v>
      </c>
      <c r="D13" s="24">
        <v>2</v>
      </c>
      <c r="E13" s="43">
        <v>350</v>
      </c>
      <c r="F13" s="44">
        <f t="shared" si="1"/>
        <v>700</v>
      </c>
    </row>
    <row r="14" spans="1:6" ht="31.5" x14ac:dyDescent="0.25">
      <c r="A14" s="24">
        <v>9</v>
      </c>
      <c r="B14" s="45" t="s">
        <v>91</v>
      </c>
      <c r="C14" s="27" t="s">
        <v>2</v>
      </c>
      <c r="D14" s="24">
        <v>24</v>
      </c>
      <c r="E14" s="43">
        <v>250</v>
      </c>
      <c r="F14" s="44">
        <f t="shared" si="1"/>
        <v>6000</v>
      </c>
    </row>
    <row r="15" spans="1:6" ht="15.75" x14ac:dyDescent="0.25">
      <c r="A15" s="11"/>
      <c r="B15" s="56" t="s">
        <v>1</v>
      </c>
      <c r="C15" s="11"/>
      <c r="D15" s="11"/>
      <c r="E15" s="11"/>
      <c r="F15" s="53">
        <f>SUM(F7:F14)</f>
        <v>19550</v>
      </c>
    </row>
    <row r="16" spans="1:6" ht="15.75" x14ac:dyDescent="0.25">
      <c r="A16" s="76" t="s">
        <v>104</v>
      </c>
      <c r="B16" s="77" t="s">
        <v>104</v>
      </c>
      <c r="C16" s="77"/>
      <c r="D16" s="77"/>
      <c r="E16" s="77"/>
      <c r="F16" s="78"/>
    </row>
    <row r="17" spans="1:6" ht="15.75" x14ac:dyDescent="0.25">
      <c r="A17" s="24">
        <v>10</v>
      </c>
      <c r="B17" s="45" t="s">
        <v>94</v>
      </c>
      <c r="C17" s="27" t="s">
        <v>2</v>
      </c>
      <c r="D17" s="24">
        <v>16</v>
      </c>
      <c r="E17" s="43">
        <v>80</v>
      </c>
      <c r="F17" s="44">
        <f t="shared" ref="F17:F25" si="2">D17*E17</f>
        <v>1280</v>
      </c>
    </row>
    <row r="18" spans="1:6" ht="15.75" x14ac:dyDescent="0.25">
      <c r="A18" s="24">
        <v>11</v>
      </c>
      <c r="B18" s="45" t="s">
        <v>95</v>
      </c>
      <c r="C18" s="27" t="s">
        <v>2</v>
      </c>
      <c r="D18" s="24">
        <v>7</v>
      </c>
      <c r="E18" s="43">
        <v>80</v>
      </c>
      <c r="F18" s="44">
        <f t="shared" si="2"/>
        <v>560</v>
      </c>
    </row>
    <row r="19" spans="1:6" ht="15.75" x14ac:dyDescent="0.25">
      <c r="A19" s="24">
        <v>12</v>
      </c>
      <c r="B19" s="45" t="s">
        <v>96</v>
      </c>
      <c r="C19" s="27" t="s">
        <v>2</v>
      </c>
      <c r="D19" s="24">
        <v>7</v>
      </c>
      <c r="E19" s="43">
        <v>120</v>
      </c>
      <c r="F19" s="44">
        <f t="shared" si="2"/>
        <v>840</v>
      </c>
    </row>
    <row r="20" spans="1:6" ht="15.75" x14ac:dyDescent="0.25">
      <c r="A20" s="24">
        <v>13</v>
      </c>
      <c r="B20" s="45" t="s">
        <v>97</v>
      </c>
      <c r="C20" s="27" t="s">
        <v>2</v>
      </c>
      <c r="D20" s="24">
        <v>10</v>
      </c>
      <c r="E20" s="43">
        <v>80</v>
      </c>
      <c r="F20" s="44">
        <f t="shared" si="2"/>
        <v>800</v>
      </c>
    </row>
    <row r="21" spans="1:6" ht="31.5" x14ac:dyDescent="0.25">
      <c r="A21" s="24">
        <v>14</v>
      </c>
      <c r="B21" s="45" t="s">
        <v>98</v>
      </c>
      <c r="C21" s="27" t="s">
        <v>2</v>
      </c>
      <c r="D21" s="24">
        <v>2</v>
      </c>
      <c r="E21" s="43">
        <v>120</v>
      </c>
      <c r="F21" s="44">
        <f t="shared" si="2"/>
        <v>240</v>
      </c>
    </row>
    <row r="22" spans="1:6" ht="31.5" x14ac:dyDescent="0.25">
      <c r="A22" s="24">
        <v>15</v>
      </c>
      <c r="B22" s="45" t="s">
        <v>99</v>
      </c>
      <c r="C22" s="27" t="s">
        <v>2</v>
      </c>
      <c r="D22" s="24">
        <v>2</v>
      </c>
      <c r="E22" s="43">
        <v>120</v>
      </c>
      <c r="F22" s="44">
        <f t="shared" si="2"/>
        <v>240</v>
      </c>
    </row>
    <row r="23" spans="1:6" ht="15.75" x14ac:dyDescent="0.25">
      <c r="A23" s="24">
        <v>16</v>
      </c>
      <c r="B23" s="45" t="s">
        <v>100</v>
      </c>
      <c r="C23" s="27" t="s">
        <v>2</v>
      </c>
      <c r="D23" s="24">
        <v>10</v>
      </c>
      <c r="E23" s="43">
        <v>80</v>
      </c>
      <c r="F23" s="44">
        <f t="shared" si="2"/>
        <v>800</v>
      </c>
    </row>
    <row r="24" spans="1:6" ht="15.75" x14ac:dyDescent="0.25">
      <c r="A24" s="24">
        <v>17</v>
      </c>
      <c r="B24" s="45" t="s">
        <v>101</v>
      </c>
      <c r="C24" s="27" t="s">
        <v>2</v>
      </c>
      <c r="D24" s="24">
        <v>10</v>
      </c>
      <c r="E24" s="43">
        <v>80</v>
      </c>
      <c r="F24" s="44">
        <f t="shared" si="2"/>
        <v>800</v>
      </c>
    </row>
    <row r="25" spans="1:6" ht="15.75" x14ac:dyDescent="0.25">
      <c r="A25" s="24">
        <v>18</v>
      </c>
      <c r="B25" s="45" t="s">
        <v>92</v>
      </c>
      <c r="C25" s="27" t="s">
        <v>2</v>
      </c>
      <c r="D25" s="24">
        <v>18</v>
      </c>
      <c r="E25" s="43">
        <v>250</v>
      </c>
      <c r="F25" s="44">
        <f t="shared" si="2"/>
        <v>4500</v>
      </c>
    </row>
    <row r="26" spans="1:6" ht="15.75" x14ac:dyDescent="0.25">
      <c r="A26" s="11"/>
      <c r="B26" s="56" t="s">
        <v>1</v>
      </c>
      <c r="C26" s="11"/>
      <c r="D26" s="60">
        <f>SUM(D17:D25)</f>
        <v>82</v>
      </c>
      <c r="E26" s="11"/>
      <c r="F26" s="53">
        <f>SUM(F17:F25)</f>
        <v>10060</v>
      </c>
    </row>
    <row r="27" spans="1:6" ht="15.75" x14ac:dyDescent="0.25">
      <c r="A27" s="11"/>
      <c r="B27" s="61" t="s">
        <v>105</v>
      </c>
      <c r="C27" s="62"/>
      <c r="D27" s="63">
        <f>D5+D15+D26</f>
        <v>82</v>
      </c>
      <c r="E27" s="62"/>
      <c r="F27" s="64">
        <f>F5+F15+F26</f>
        <v>74610</v>
      </c>
    </row>
  </sheetData>
  <mergeCells count="4">
    <mergeCell ref="A1:F1"/>
    <mergeCell ref="A3:F3"/>
    <mergeCell ref="A16:F16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</vt:lpstr>
      <vt:lpstr>Ассортиментная ведомость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2023-02-14T06:59:37Z</dcterms:modified>
</cp:coreProperties>
</file>